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14" sheetId="4" r:id="rId1"/>
    <sheet name="Лист1" sheetId="1" r:id="rId2"/>
    <sheet name="Лист2" sheetId="2" r:id="rId3"/>
    <sheet name="Лист3" sheetId="3" r:id="rId4"/>
  </sheets>
  <definedNames>
    <definedName name="_xlnm.Print_Area" localSheetId="0">'2014'!$A$1:$R$108</definedName>
  </definedNames>
  <calcPr calcId="125725"/>
</workbook>
</file>

<file path=xl/calcChain.xml><?xml version="1.0" encoding="utf-8"?>
<calcChain xmlns="http://schemas.openxmlformats.org/spreadsheetml/2006/main">
  <c r="C101" i="4"/>
  <c r="C97"/>
  <c r="C95"/>
  <c r="C94"/>
  <c r="R83"/>
  <c r="C103" s="1"/>
  <c r="Q83"/>
  <c r="C102" s="1"/>
  <c r="O83"/>
  <c r="C100" s="1"/>
  <c r="N83"/>
  <c r="C99" s="1"/>
  <c r="M83"/>
  <c r="C98" s="1"/>
  <c r="K83"/>
  <c r="C96" s="1"/>
  <c r="J83"/>
  <c r="H83"/>
  <c r="C93" s="1"/>
  <c r="G83"/>
  <c r="C92" s="1"/>
  <c r="F83"/>
  <c r="C91" s="1"/>
  <c r="R80"/>
  <c r="Q80"/>
  <c r="P80"/>
  <c r="O80"/>
  <c r="N80"/>
  <c r="M80"/>
  <c r="L80"/>
  <c r="K80"/>
  <c r="J80"/>
  <c r="I80"/>
  <c r="H80"/>
  <c r="G80"/>
  <c r="F80"/>
  <c r="Q34"/>
  <c r="P34"/>
  <c r="N34"/>
  <c r="M34"/>
  <c r="L34"/>
  <c r="I34"/>
  <c r="H34"/>
  <c r="F34"/>
  <c r="I31"/>
  <c r="H31"/>
  <c r="G31"/>
  <c r="F31"/>
</calcChain>
</file>

<file path=xl/sharedStrings.xml><?xml version="1.0" encoding="utf-8"?>
<sst xmlns="http://schemas.openxmlformats.org/spreadsheetml/2006/main" count="300" uniqueCount="161">
  <si>
    <t>ПОКАЗАТЕЛИ</t>
  </si>
  <si>
    <t>ДЛЯ ОЦЕНКИ ЭФФЕКТИВНОСТИ ДЕЯТЕЛЬНОСТИ</t>
  </si>
  <si>
    <t>ГЛАВ СЕЛЬСКИХ ПОСЕЛЕНИЙ МР «КИЗИЛЮРТОВСКИЙ РАЙОН»</t>
  </si>
  <si>
    <t>за 2014 год</t>
  </si>
  <si>
    <t>№ п/п</t>
  </si>
  <si>
    <t>Показатели</t>
  </si>
  <si>
    <t>Ед. измерения</t>
  </si>
  <si>
    <t>Содержание показателя</t>
  </si>
  <si>
    <t>Ответственные за предоставление информации</t>
  </si>
  <si>
    <t xml:space="preserve">Акнада </t>
  </si>
  <si>
    <t>Гельбах</t>
  </si>
  <si>
    <t>З-Миатли</t>
  </si>
  <si>
    <t>Кироваул</t>
  </si>
  <si>
    <t>Комсомольское</t>
  </si>
  <si>
    <t>Кульзеб</t>
  </si>
  <si>
    <t>Миатли</t>
  </si>
  <si>
    <t>Нечаевка</t>
  </si>
  <si>
    <t>Нижний-Чирюрт</t>
  </si>
  <si>
    <t>Новый-Чиркей</t>
  </si>
  <si>
    <t>Стальское</t>
  </si>
  <si>
    <t>Султанянгиюрт</t>
  </si>
  <si>
    <t>Чонтаул</t>
  </si>
  <si>
    <t>ЭКОНОМИКА И ФИНАНСЫ</t>
  </si>
  <si>
    <t>1.  </t>
  </si>
  <si>
    <t>Выполнение плана поступления налоговых и неналоговых доходов</t>
  </si>
  <si>
    <t>%</t>
  </si>
  <si>
    <t>Отношение фактического объема налоговых и неналоговых доходов за отчетный период к плановому</t>
  </si>
  <si>
    <t>Финансовое Управление, Главы сельских поселений</t>
  </si>
  <si>
    <t>Рейтинговый балл</t>
  </si>
  <si>
    <t>2.    </t>
  </si>
  <si>
    <t>Темп рост (снижения) налоговых доходов</t>
  </si>
  <si>
    <t>Отношение объема налоговых доходов за отчетный период, к объему налоговых доходов предыдущего года</t>
  </si>
  <si>
    <t>3.    </t>
  </si>
  <si>
    <t>Темп роста (снижения) неналоговых доходов бюджета сельских поселений</t>
  </si>
  <si>
    <t>Отношение объема неналоговых доходов за отчетный период к объему неналоговых доходов предыдущего года</t>
  </si>
  <si>
    <t>4.    </t>
  </si>
  <si>
    <t>Темп роста (снижения) недоимки по налоговым доходам</t>
  </si>
  <si>
    <t>Отношение недоимки по налоговым доходам на конец отчетного периода к недоимке на начало отчетного периода</t>
  </si>
  <si>
    <t>5.    </t>
  </si>
  <si>
    <t>Доля налоговых и неналоговых доходов в общем объеме доходов бюджета</t>
  </si>
  <si>
    <t>Отношение фактически полученного объема налоговых и неналоговых доходов к общему объему доходов бюджета за отчетный период</t>
  </si>
  <si>
    <t>6.    </t>
  </si>
  <si>
    <t>Доля расходов бюджета сельских поселений на содержание органов местного самоуправления</t>
  </si>
  <si>
    <t>Отношение фактических расходов на содержание органов местного самоуправления сельских поселений (за исключением субвенций) к общему объему расходов бюджета (за исключением субвенций) за отчетный период</t>
  </si>
  <si>
    <t>7.    </t>
  </si>
  <si>
    <t>Доля площади земельных участков, являющихся объектами налогообложения земельным налогом</t>
  </si>
  <si>
    <t>Доля площади земельных участков, являющихся объектами налогообложения земельным налогом к общей площади территории поселения</t>
  </si>
  <si>
    <t>Главы сельских поселений Отдел экономики и УМИ</t>
  </si>
  <si>
    <t>8.    </t>
  </si>
  <si>
    <t>Объем сбора средств самообложения на территории сельских поселений на одного человека</t>
  </si>
  <si>
    <t>тыс. руб.</t>
  </si>
  <si>
    <t>Отношение объема сбора средств самообложения в бюджет сельских поселений за отчетный период к численности населения</t>
  </si>
  <si>
    <t>Главы сельских поселений, Финансовое Управление совместно с Отделом экономики и УМИ</t>
  </si>
  <si>
    <t>9.    </t>
  </si>
  <si>
    <t>Темп роста (снижения) сбора средств самообложения граждан</t>
  </si>
  <si>
    <t>Отношение объема средств самообложения в бюджет сельского поселения на конец отчетного периода к объему предыдущего года</t>
  </si>
  <si>
    <t>Главы сельских поселений, Финансовое Управление</t>
  </si>
  <si>
    <t>10.   </t>
  </si>
  <si>
    <t>Кредитование ЛПХ, КФХ</t>
  </si>
  <si>
    <t xml:space="preserve"> единиц</t>
  </si>
  <si>
    <t>Количество хозяйств, получивших льготные кредиты на развитие личных подворий из расчета на 100 домохозяйств</t>
  </si>
  <si>
    <t>Главы сельских поселений, УСХ</t>
  </si>
  <si>
    <t>11.   </t>
  </si>
  <si>
    <t>Доля получателей субсидий на развитие сельского хозяйства в общем количестве сельскохозяйственных товаропроизводителей</t>
  </si>
  <si>
    <t>единиц</t>
  </si>
  <si>
    <t>Отношение количества сельскохозяйственных товаропроизводителей, получивших субсидии на развитие сельского хозяйства в отчетный период к общему количеству сельскохозяйственных товаропроизводителей</t>
  </si>
  <si>
    <t>12.   </t>
  </si>
  <si>
    <t>Количество инвестиционных площадок</t>
  </si>
  <si>
    <t>Количество инвестиционных площадок на конец отчетного периода из расчета на 1000  жителей</t>
  </si>
  <si>
    <t>Главы сельских поселений</t>
  </si>
  <si>
    <t>13.   </t>
  </si>
  <si>
    <t>Количество инвестиционных проектов, реализованных за отчетный период</t>
  </si>
  <si>
    <t>Количество инвестиционных проектов, реализованных за отчетный период из расчета на 1000  жителей</t>
  </si>
  <si>
    <t>СОЦИАЛЬНАЯ ПОЛИТИКА</t>
  </si>
  <si>
    <t>14.   </t>
  </si>
  <si>
    <t>Количество жалоб, поступивших в администрацию района на исполнение администрацией сельского поселения местных полномочий</t>
  </si>
  <si>
    <t>Количество жалоб на исполнение администрацией сельского поселения местных полномочий, полученных районной администрацией, на 1 тыс. чел. населения</t>
  </si>
  <si>
    <t>Управление делами</t>
  </si>
  <si>
    <t>15.   </t>
  </si>
  <si>
    <t>Удельный вес населения, обратившегося по каким либо вопросам в орган местного самоуправления (обращения граждан)</t>
  </si>
  <si>
    <t>Отношение количества зарегистрированных обращений граждан к общей численности населения</t>
  </si>
  <si>
    <t>45 </t>
  </si>
  <si>
    <t>70 </t>
  </si>
  <si>
    <t>80 </t>
  </si>
  <si>
    <t> 47</t>
  </si>
  <si>
    <t> 15</t>
  </si>
  <si>
    <t>16.   </t>
  </si>
  <si>
    <t>Темп роста (снижения) количества личных подсобных хозяйств</t>
  </si>
  <si>
    <t>Отношение количества личных подсобных хозяйств на конец отчетного года к предыдущему году</t>
  </si>
  <si>
    <t>17.   </t>
  </si>
  <si>
    <t>Темп естественного прироста (убыли) населения</t>
  </si>
  <si>
    <t>чел.</t>
  </si>
  <si>
    <t>Отношение разницы между числом родившихся и числом умерших на конец отчетного года к предыдущему году</t>
  </si>
  <si>
    <t>Главы сельских поселений ЗАГС</t>
  </si>
  <si>
    <t>18.   </t>
  </si>
  <si>
    <t>Доля населения сельских поселений, обслуживаемого библиотеками</t>
  </si>
  <si>
    <t>Отношение количества населения, посещающего библиотеки, к общему количеству населения за отчетный год</t>
  </si>
  <si>
    <t>Главы сельских поселений, Отдел культуры, ФК и С, туризма и молод. политики</t>
  </si>
  <si>
    <t>19.   </t>
  </si>
  <si>
    <t>Доля вовлеченного населения в работу Домов культуры</t>
  </si>
  <si>
    <t>Отношение количества населения, участвующего в работе Дома культуры, к общему количеству населения (кружковая работа)</t>
  </si>
  <si>
    <t>20.   </t>
  </si>
  <si>
    <t>Участие в спортивных мероприятиях</t>
  </si>
  <si>
    <t>Отношение количества населения, участвующего в спортивных мероприятиях, к общему количеству населения</t>
  </si>
  <si>
    <t>21.   </t>
  </si>
  <si>
    <t>Количество проведенных заседаний сельского Собрания депутатов</t>
  </si>
  <si>
    <t xml:space="preserve">Фактическое количество проведенных в течение года заседаний сельского Собрания депутатов:
более 4  - 10 баллов;
4 - 5 баллов;
менее 4 - 0 баллов.
</t>
  </si>
  <si>
    <t>22.   </t>
  </si>
  <si>
    <t>Количество проведенных сходов граждан</t>
  </si>
  <si>
    <t xml:space="preserve">Фактическое количество проведенных в течение года сходов граждан:
более 2 - 10 баллов;
2 - 5 баллов;
менее 2 - 0 баллов.
</t>
  </si>
  <si>
    <t>Главы сельских поселений Управление делами</t>
  </si>
  <si>
    <t>23.   </t>
  </si>
  <si>
    <t>Соблюдение сроков представляемой в администрацию района ответов на письма и поручения</t>
  </si>
  <si>
    <t>Отношение количества ответов на письма и поручения главы администрации района (поручение выполнено) в общем количестве писем и поручений</t>
  </si>
  <si>
    <t>24.   </t>
  </si>
  <si>
    <t>Доля объектов недвижимости (земельных участков и объектов капитального строительства), прошедших регистрацию в ЕГРП</t>
  </si>
  <si>
    <t>Отношение числа объектов недвижимости, прошедших регистрацию в ЕГРП, к общему количеству объектов недвижимости</t>
  </si>
  <si>
    <t>ЖИЛИЩНО-КОММУНАЛЬНОЕ ХОЗЯЙСТВО, БЛАГОУСТРОЙСТВО, СТРОИТЕЛЬСТВО, ЖИЛИЩНАЯ ПОЛИТИКА И ЭНЕРГЕТИКА</t>
  </si>
  <si>
    <t>25.   </t>
  </si>
  <si>
    <t>Ввод жилья на 1 жителя</t>
  </si>
  <si>
    <t>кв. м.</t>
  </si>
  <si>
    <t>Общая площадь, введенная с начала отчетного года за счет всех источников финансирования в расчете на одного жителя</t>
  </si>
  <si>
    <t>Главы сельских поселений, Отдел архитектуры и градостроительства</t>
  </si>
  <si>
    <t>26.   </t>
  </si>
  <si>
    <t>Уровень газификации</t>
  </si>
  <si>
    <t>Количество газифицированных домостроений к общему количеству домостроений</t>
  </si>
  <si>
    <t>27.   </t>
  </si>
  <si>
    <t>Наличие заключенных договоров с поставщиками услуг по сбору и вывозу  твердых бытовых отходов</t>
  </si>
  <si>
    <t>Отношение количества заключенных договоров с поставщиками услуг по сбору и вывозу твердых бытовых отходов к общему числу домохозяйств и хозяйствующих субъектов</t>
  </si>
  <si>
    <t>Главы сельских поселений, МУП «Благоустройство»</t>
  </si>
  <si>
    <t>28.   </t>
  </si>
  <si>
    <t>Уровень освещенности улиц</t>
  </si>
  <si>
    <t>проц.</t>
  </si>
  <si>
    <t>Отношение числа освещенных улиц к общему числу улиц</t>
  </si>
  <si>
    <t>ужкж</t>
  </si>
  <si>
    <t>29.   </t>
  </si>
  <si>
    <t>Наличие указателей с названием улиц и номерами домов</t>
  </si>
  <si>
    <t>Доля домов, имеющих указатели названий улиц и номеров, в общем количестве домов</t>
  </si>
  <si>
    <t>30.   </t>
  </si>
  <si>
    <t>Санитарно-эпидемиологическое состояние муниципального образования</t>
  </si>
  <si>
    <t>балл</t>
  </si>
  <si>
    <t>Определяется комиссией в соответствии с федеральным законодательством</t>
  </si>
  <si>
    <t>Санитарно-противоэпидемическая комиссия администрации района</t>
  </si>
  <si>
    <t>31.   </t>
  </si>
  <si>
    <t>Доля автомобильных дорог местного значения с твердым покрытием, переданных на техническое обслуживание предприятиям на основе долгосрочных договоров (свыше трех лет)</t>
  </si>
  <si>
    <t xml:space="preserve">Отношение протяженности автомобильных дорог с твердым покрытием, переданных на техническое обслуживание предприятиям на основе долгосрочных договоров (свыше трех лет), к общей протяженности автомобильных дорог с твердым покрытием, км:
90-100 проц. - 10 баллов;
75-90 проц. - 7 баллов;
50-75 проц. - 5 баллов;
25-50 проц. - 3 балла;
до 25 проц. - 2 балла;
0 проц. - 0 баллов.
</t>
  </si>
  <si>
    <t>32.   </t>
  </si>
  <si>
    <t>Доля автомобильных дорог местного значения в границах населенных пунктов поселения, не отвечающих нормативным требованиям</t>
  </si>
  <si>
    <t>Отношение протяженности автомобильных дорог, не отвечающих нормативным требованиям, к общей протяженности автомобильных дорог</t>
  </si>
  <si>
    <t xml:space="preserve">Главы сельских поселений, Отдел архитектуры и градостроительства, МУП «УЖКХ-СЕЗ»
</t>
  </si>
  <si>
    <t xml:space="preserve"> </t>
  </si>
  <si>
    <t>БЕЗОПАСНОСТЬ</t>
  </si>
  <si>
    <t>33.  </t>
  </si>
  <si>
    <t>Выполнение планов по мобилизационной подготовке, работа по пожарной безопасности</t>
  </si>
  <si>
    <t xml:space="preserve">Оценка по результатам проверок ГО ЧС администрации района:
полная готовность - 10 баллов;
ограниченная готовность - 7 баллов;
неготовность - 0 баллов,
</t>
  </si>
  <si>
    <t>34.  </t>
  </si>
  <si>
    <t>Уровень криминогенности</t>
  </si>
  <si>
    <t>случаи</t>
  </si>
  <si>
    <t>Количество преступлений, совершенных населением, живущим на территории поселения, на 100 чел.</t>
  </si>
  <si>
    <t>Заместитель главы администрации, обеспечивающий взаимодействие с правоохранительными органами</t>
  </si>
  <si>
    <t>Итоговая оценка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</si>
</sst>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0.000"/>
    <numFmt numFmtId="166" formatCode="_-* #,##0.00[$€-1]_-;\-* #,##0.00[$€-1]_-;_-* &quot;-&quot;??[$€-1]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Times New Roman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9" fillId="0" borderId="0"/>
    <xf numFmtId="166" fontId="9" fillId="0" borderId="0" applyFont="0" applyFill="0" applyBorder="0" applyAlignment="0" applyProtection="0"/>
    <xf numFmtId="0" fontId="15" fillId="0" borderId="0"/>
    <xf numFmtId="0" fontId="16" fillId="0" borderId="0"/>
    <xf numFmtId="0" fontId="15" fillId="0" borderId="0"/>
    <xf numFmtId="0" fontId="1" fillId="0" borderId="0"/>
    <xf numFmtId="9" fontId="1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Fill="1"/>
    <xf numFmtId="0" fontId="5" fillId="0" borderId="0" xfId="1" applyFont="1"/>
    <xf numFmtId="0" fontId="3" fillId="0" borderId="1" xfId="1" applyFont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/>
    <xf numFmtId="0" fontId="4" fillId="0" borderId="1" xfId="1" applyFont="1" applyBorder="1" applyAlignment="1">
      <alignment horizontal="center" vertical="top" wrapText="1"/>
    </xf>
    <xf numFmtId="0" fontId="3" fillId="0" borderId="1" xfId="1" applyFont="1" applyFill="1" applyBorder="1"/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justify" vertical="top" wrapText="1"/>
    </xf>
    <xf numFmtId="0" fontId="3" fillId="0" borderId="1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2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10" fillId="0" borderId="1" xfId="2" applyNumberFormat="1" applyFont="1" applyFill="1" applyBorder="1"/>
    <xf numFmtId="0" fontId="7" fillId="0" borderId="1" xfId="1" applyFont="1" applyBorder="1" applyAlignment="1">
      <alignment vertical="top" wrapText="1"/>
    </xf>
    <xf numFmtId="1" fontId="3" fillId="0" borderId="1" xfId="1" applyNumberFormat="1" applyFont="1" applyFill="1" applyBorder="1" applyAlignment="1">
      <alignment horizontal="center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8" fillId="0" borderId="4" xfId="1" applyNumberFormat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4" xfId="1" applyFont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/>
    </xf>
    <xf numFmtId="0" fontId="3" fillId="2" borderId="1" xfId="1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0" fontId="3" fillId="3" borderId="1" xfId="1" applyFont="1" applyFill="1" applyBorder="1" applyAlignment="1">
      <alignment horizontal="justify" vertical="top" wrapText="1"/>
    </xf>
    <xf numFmtId="0" fontId="3" fillId="0" borderId="5" xfId="1" applyFont="1" applyFill="1" applyBorder="1" applyAlignment="1">
      <alignment horizontal="center"/>
    </xf>
    <xf numFmtId="0" fontId="8" fillId="0" borderId="6" xfId="1" applyFont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165" fontId="3" fillId="0" borderId="10" xfId="1" applyNumberFormat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0" fontId="12" fillId="0" borderId="1" xfId="1" applyFont="1" applyBorder="1" applyAlignment="1">
      <alignment wrapText="1"/>
    </xf>
    <xf numFmtId="0" fontId="13" fillId="0" borderId="0" xfId="1" applyFont="1"/>
    <xf numFmtId="0" fontId="13" fillId="0" borderId="0" xfId="1" applyFont="1" applyAlignment="1">
      <alignment wrapText="1"/>
    </xf>
    <xf numFmtId="0" fontId="13" fillId="0" borderId="0" xfId="1" applyFont="1" applyFill="1"/>
    <xf numFmtId="0" fontId="13" fillId="0" borderId="1" xfId="1" applyFont="1" applyBorder="1" applyAlignment="1">
      <alignment horizontal="left" wrapText="1"/>
    </xf>
    <xf numFmtId="0" fontId="14" fillId="0" borderId="1" xfId="2" applyFont="1" applyFill="1" applyBorder="1"/>
    <xf numFmtId="164" fontId="14" fillId="0" borderId="1" xfId="2" applyNumberFormat="1" applyFont="1" applyFill="1" applyBorder="1"/>
    <xf numFmtId="164" fontId="14" fillId="0" borderId="11" xfId="2" applyNumberFormat="1" applyFont="1" applyFill="1" applyBorder="1"/>
    <xf numFmtId="0" fontId="13" fillId="0" borderId="1" xfId="1" applyFont="1" applyFill="1" applyBorder="1" applyAlignment="1">
      <alignment horizontal="left" wrapText="1"/>
    </xf>
  </cellXfs>
  <cellStyles count="14">
    <cellStyle name="Euro" xfId="3"/>
    <cellStyle name="Обычный" xfId="0" builtinId="0"/>
    <cellStyle name="Обычный 2" xfId="1"/>
    <cellStyle name="Обычный 2 2" xfId="2"/>
    <cellStyle name="Обычный 2 2 2" xfId="4"/>
    <cellStyle name="Обычный 3" xfId="5"/>
    <cellStyle name="Обычный 4" xfId="6"/>
    <cellStyle name="Обычный 5" xfId="7"/>
    <cellStyle name="Процентный 2" xfId="8"/>
    <cellStyle name="Процентный 3" xfId="9"/>
    <cellStyle name="Процентный 4" xfId="10"/>
    <cellStyle name="Финансовый 2" xfId="11"/>
    <cellStyle name="Финансовый 2 2" xfId="12"/>
    <cellStyle name="Финансовый 3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105"/>
  <sheetViews>
    <sheetView tabSelected="1" view="pageBreakPreview" zoomScale="85" zoomScaleNormal="70" zoomScaleSheetLayoutView="85" workbookViewId="0">
      <pane xSplit="2" ySplit="8" topLeftCell="C9" activePane="bottomRight" state="frozen"/>
      <selection pane="topRight" activeCell="E1" sqref="E1"/>
      <selection pane="bottomLeft" activeCell="A9" sqref="A9"/>
      <selection pane="bottomRight" activeCell="V15" sqref="V15"/>
    </sheetView>
  </sheetViews>
  <sheetFormatPr defaultColWidth="8.85546875" defaultRowHeight="12"/>
  <cols>
    <col min="1" max="1" width="6.28515625" style="1" customWidth="1"/>
    <col min="2" max="2" width="34.28515625" style="2" customWidth="1"/>
    <col min="3" max="3" width="8" style="1" customWidth="1"/>
    <col min="4" max="4" width="41.28515625" style="1" customWidth="1"/>
    <col min="5" max="5" width="17.7109375" style="1" customWidth="1"/>
    <col min="6" max="18" width="7.5703125" style="4" customWidth="1"/>
    <col min="19" max="256" width="8.85546875" style="1"/>
    <col min="257" max="257" width="6.28515625" style="1" customWidth="1"/>
    <col min="258" max="258" width="34.28515625" style="1" customWidth="1"/>
    <col min="259" max="259" width="8" style="1" customWidth="1"/>
    <col min="260" max="260" width="41.28515625" style="1" customWidth="1"/>
    <col min="261" max="261" width="17.7109375" style="1" customWidth="1"/>
    <col min="262" max="274" width="7.5703125" style="1" customWidth="1"/>
    <col min="275" max="512" width="8.85546875" style="1"/>
    <col min="513" max="513" width="6.28515625" style="1" customWidth="1"/>
    <col min="514" max="514" width="34.28515625" style="1" customWidth="1"/>
    <col min="515" max="515" width="8" style="1" customWidth="1"/>
    <col min="516" max="516" width="41.28515625" style="1" customWidth="1"/>
    <col min="517" max="517" width="17.7109375" style="1" customWidth="1"/>
    <col min="518" max="530" width="7.5703125" style="1" customWidth="1"/>
    <col min="531" max="768" width="8.85546875" style="1"/>
    <col min="769" max="769" width="6.28515625" style="1" customWidth="1"/>
    <col min="770" max="770" width="34.28515625" style="1" customWidth="1"/>
    <col min="771" max="771" width="8" style="1" customWidth="1"/>
    <col min="772" max="772" width="41.28515625" style="1" customWidth="1"/>
    <col min="773" max="773" width="17.7109375" style="1" customWidth="1"/>
    <col min="774" max="786" width="7.5703125" style="1" customWidth="1"/>
    <col min="787" max="1024" width="8.85546875" style="1"/>
    <col min="1025" max="1025" width="6.28515625" style="1" customWidth="1"/>
    <col min="1026" max="1026" width="34.28515625" style="1" customWidth="1"/>
    <col min="1027" max="1027" width="8" style="1" customWidth="1"/>
    <col min="1028" max="1028" width="41.28515625" style="1" customWidth="1"/>
    <col min="1029" max="1029" width="17.7109375" style="1" customWidth="1"/>
    <col min="1030" max="1042" width="7.5703125" style="1" customWidth="1"/>
    <col min="1043" max="1280" width="8.85546875" style="1"/>
    <col min="1281" max="1281" width="6.28515625" style="1" customWidth="1"/>
    <col min="1282" max="1282" width="34.28515625" style="1" customWidth="1"/>
    <col min="1283" max="1283" width="8" style="1" customWidth="1"/>
    <col min="1284" max="1284" width="41.28515625" style="1" customWidth="1"/>
    <col min="1285" max="1285" width="17.7109375" style="1" customWidth="1"/>
    <col min="1286" max="1298" width="7.5703125" style="1" customWidth="1"/>
    <col min="1299" max="1536" width="8.85546875" style="1"/>
    <col min="1537" max="1537" width="6.28515625" style="1" customWidth="1"/>
    <col min="1538" max="1538" width="34.28515625" style="1" customWidth="1"/>
    <col min="1539" max="1539" width="8" style="1" customWidth="1"/>
    <col min="1540" max="1540" width="41.28515625" style="1" customWidth="1"/>
    <col min="1541" max="1541" width="17.7109375" style="1" customWidth="1"/>
    <col min="1542" max="1554" width="7.5703125" style="1" customWidth="1"/>
    <col min="1555" max="1792" width="8.85546875" style="1"/>
    <col min="1793" max="1793" width="6.28515625" style="1" customWidth="1"/>
    <col min="1794" max="1794" width="34.28515625" style="1" customWidth="1"/>
    <col min="1795" max="1795" width="8" style="1" customWidth="1"/>
    <col min="1796" max="1796" width="41.28515625" style="1" customWidth="1"/>
    <col min="1797" max="1797" width="17.7109375" style="1" customWidth="1"/>
    <col min="1798" max="1810" width="7.5703125" style="1" customWidth="1"/>
    <col min="1811" max="2048" width="8.85546875" style="1"/>
    <col min="2049" max="2049" width="6.28515625" style="1" customWidth="1"/>
    <col min="2050" max="2050" width="34.28515625" style="1" customWidth="1"/>
    <col min="2051" max="2051" width="8" style="1" customWidth="1"/>
    <col min="2052" max="2052" width="41.28515625" style="1" customWidth="1"/>
    <col min="2053" max="2053" width="17.7109375" style="1" customWidth="1"/>
    <col min="2054" max="2066" width="7.5703125" style="1" customWidth="1"/>
    <col min="2067" max="2304" width="8.85546875" style="1"/>
    <col min="2305" max="2305" width="6.28515625" style="1" customWidth="1"/>
    <col min="2306" max="2306" width="34.28515625" style="1" customWidth="1"/>
    <col min="2307" max="2307" width="8" style="1" customWidth="1"/>
    <col min="2308" max="2308" width="41.28515625" style="1" customWidth="1"/>
    <col min="2309" max="2309" width="17.7109375" style="1" customWidth="1"/>
    <col min="2310" max="2322" width="7.5703125" style="1" customWidth="1"/>
    <col min="2323" max="2560" width="8.85546875" style="1"/>
    <col min="2561" max="2561" width="6.28515625" style="1" customWidth="1"/>
    <col min="2562" max="2562" width="34.28515625" style="1" customWidth="1"/>
    <col min="2563" max="2563" width="8" style="1" customWidth="1"/>
    <col min="2564" max="2564" width="41.28515625" style="1" customWidth="1"/>
    <col min="2565" max="2565" width="17.7109375" style="1" customWidth="1"/>
    <col min="2566" max="2578" width="7.5703125" style="1" customWidth="1"/>
    <col min="2579" max="2816" width="8.85546875" style="1"/>
    <col min="2817" max="2817" width="6.28515625" style="1" customWidth="1"/>
    <col min="2818" max="2818" width="34.28515625" style="1" customWidth="1"/>
    <col min="2819" max="2819" width="8" style="1" customWidth="1"/>
    <col min="2820" max="2820" width="41.28515625" style="1" customWidth="1"/>
    <col min="2821" max="2821" width="17.7109375" style="1" customWidth="1"/>
    <col min="2822" max="2834" width="7.5703125" style="1" customWidth="1"/>
    <col min="2835" max="3072" width="8.85546875" style="1"/>
    <col min="3073" max="3073" width="6.28515625" style="1" customWidth="1"/>
    <col min="3074" max="3074" width="34.28515625" style="1" customWidth="1"/>
    <col min="3075" max="3075" width="8" style="1" customWidth="1"/>
    <col min="3076" max="3076" width="41.28515625" style="1" customWidth="1"/>
    <col min="3077" max="3077" width="17.7109375" style="1" customWidth="1"/>
    <col min="3078" max="3090" width="7.5703125" style="1" customWidth="1"/>
    <col min="3091" max="3328" width="8.85546875" style="1"/>
    <col min="3329" max="3329" width="6.28515625" style="1" customWidth="1"/>
    <col min="3330" max="3330" width="34.28515625" style="1" customWidth="1"/>
    <col min="3331" max="3331" width="8" style="1" customWidth="1"/>
    <col min="3332" max="3332" width="41.28515625" style="1" customWidth="1"/>
    <col min="3333" max="3333" width="17.7109375" style="1" customWidth="1"/>
    <col min="3334" max="3346" width="7.5703125" style="1" customWidth="1"/>
    <col min="3347" max="3584" width="8.85546875" style="1"/>
    <col min="3585" max="3585" width="6.28515625" style="1" customWidth="1"/>
    <col min="3586" max="3586" width="34.28515625" style="1" customWidth="1"/>
    <col min="3587" max="3587" width="8" style="1" customWidth="1"/>
    <col min="3588" max="3588" width="41.28515625" style="1" customWidth="1"/>
    <col min="3589" max="3589" width="17.7109375" style="1" customWidth="1"/>
    <col min="3590" max="3602" width="7.5703125" style="1" customWidth="1"/>
    <col min="3603" max="3840" width="8.85546875" style="1"/>
    <col min="3841" max="3841" width="6.28515625" style="1" customWidth="1"/>
    <col min="3842" max="3842" width="34.28515625" style="1" customWidth="1"/>
    <col min="3843" max="3843" width="8" style="1" customWidth="1"/>
    <col min="3844" max="3844" width="41.28515625" style="1" customWidth="1"/>
    <col min="3845" max="3845" width="17.7109375" style="1" customWidth="1"/>
    <col min="3846" max="3858" width="7.5703125" style="1" customWidth="1"/>
    <col min="3859" max="4096" width="8.85546875" style="1"/>
    <col min="4097" max="4097" width="6.28515625" style="1" customWidth="1"/>
    <col min="4098" max="4098" width="34.28515625" style="1" customWidth="1"/>
    <col min="4099" max="4099" width="8" style="1" customWidth="1"/>
    <col min="4100" max="4100" width="41.28515625" style="1" customWidth="1"/>
    <col min="4101" max="4101" width="17.7109375" style="1" customWidth="1"/>
    <col min="4102" max="4114" width="7.5703125" style="1" customWidth="1"/>
    <col min="4115" max="4352" width="8.85546875" style="1"/>
    <col min="4353" max="4353" width="6.28515625" style="1" customWidth="1"/>
    <col min="4354" max="4354" width="34.28515625" style="1" customWidth="1"/>
    <col min="4355" max="4355" width="8" style="1" customWidth="1"/>
    <col min="4356" max="4356" width="41.28515625" style="1" customWidth="1"/>
    <col min="4357" max="4357" width="17.7109375" style="1" customWidth="1"/>
    <col min="4358" max="4370" width="7.5703125" style="1" customWidth="1"/>
    <col min="4371" max="4608" width="8.85546875" style="1"/>
    <col min="4609" max="4609" width="6.28515625" style="1" customWidth="1"/>
    <col min="4610" max="4610" width="34.28515625" style="1" customWidth="1"/>
    <col min="4611" max="4611" width="8" style="1" customWidth="1"/>
    <col min="4612" max="4612" width="41.28515625" style="1" customWidth="1"/>
    <col min="4613" max="4613" width="17.7109375" style="1" customWidth="1"/>
    <col min="4614" max="4626" width="7.5703125" style="1" customWidth="1"/>
    <col min="4627" max="4864" width="8.85546875" style="1"/>
    <col min="4865" max="4865" width="6.28515625" style="1" customWidth="1"/>
    <col min="4866" max="4866" width="34.28515625" style="1" customWidth="1"/>
    <col min="4867" max="4867" width="8" style="1" customWidth="1"/>
    <col min="4868" max="4868" width="41.28515625" style="1" customWidth="1"/>
    <col min="4869" max="4869" width="17.7109375" style="1" customWidth="1"/>
    <col min="4870" max="4882" width="7.5703125" style="1" customWidth="1"/>
    <col min="4883" max="5120" width="8.85546875" style="1"/>
    <col min="5121" max="5121" width="6.28515625" style="1" customWidth="1"/>
    <col min="5122" max="5122" width="34.28515625" style="1" customWidth="1"/>
    <col min="5123" max="5123" width="8" style="1" customWidth="1"/>
    <col min="5124" max="5124" width="41.28515625" style="1" customWidth="1"/>
    <col min="5125" max="5125" width="17.7109375" style="1" customWidth="1"/>
    <col min="5126" max="5138" width="7.5703125" style="1" customWidth="1"/>
    <col min="5139" max="5376" width="8.85546875" style="1"/>
    <col min="5377" max="5377" width="6.28515625" style="1" customWidth="1"/>
    <col min="5378" max="5378" width="34.28515625" style="1" customWidth="1"/>
    <col min="5379" max="5379" width="8" style="1" customWidth="1"/>
    <col min="5380" max="5380" width="41.28515625" style="1" customWidth="1"/>
    <col min="5381" max="5381" width="17.7109375" style="1" customWidth="1"/>
    <col min="5382" max="5394" width="7.5703125" style="1" customWidth="1"/>
    <col min="5395" max="5632" width="8.85546875" style="1"/>
    <col min="5633" max="5633" width="6.28515625" style="1" customWidth="1"/>
    <col min="5634" max="5634" width="34.28515625" style="1" customWidth="1"/>
    <col min="5635" max="5635" width="8" style="1" customWidth="1"/>
    <col min="5636" max="5636" width="41.28515625" style="1" customWidth="1"/>
    <col min="5637" max="5637" width="17.7109375" style="1" customWidth="1"/>
    <col min="5638" max="5650" width="7.5703125" style="1" customWidth="1"/>
    <col min="5651" max="5888" width="8.85546875" style="1"/>
    <col min="5889" max="5889" width="6.28515625" style="1" customWidth="1"/>
    <col min="5890" max="5890" width="34.28515625" style="1" customWidth="1"/>
    <col min="5891" max="5891" width="8" style="1" customWidth="1"/>
    <col min="5892" max="5892" width="41.28515625" style="1" customWidth="1"/>
    <col min="5893" max="5893" width="17.7109375" style="1" customWidth="1"/>
    <col min="5894" max="5906" width="7.5703125" style="1" customWidth="1"/>
    <col min="5907" max="6144" width="8.85546875" style="1"/>
    <col min="6145" max="6145" width="6.28515625" style="1" customWidth="1"/>
    <col min="6146" max="6146" width="34.28515625" style="1" customWidth="1"/>
    <col min="6147" max="6147" width="8" style="1" customWidth="1"/>
    <col min="6148" max="6148" width="41.28515625" style="1" customWidth="1"/>
    <col min="6149" max="6149" width="17.7109375" style="1" customWidth="1"/>
    <col min="6150" max="6162" width="7.5703125" style="1" customWidth="1"/>
    <col min="6163" max="6400" width="8.85546875" style="1"/>
    <col min="6401" max="6401" width="6.28515625" style="1" customWidth="1"/>
    <col min="6402" max="6402" width="34.28515625" style="1" customWidth="1"/>
    <col min="6403" max="6403" width="8" style="1" customWidth="1"/>
    <col min="6404" max="6404" width="41.28515625" style="1" customWidth="1"/>
    <col min="6405" max="6405" width="17.7109375" style="1" customWidth="1"/>
    <col min="6406" max="6418" width="7.5703125" style="1" customWidth="1"/>
    <col min="6419" max="6656" width="8.85546875" style="1"/>
    <col min="6657" max="6657" width="6.28515625" style="1" customWidth="1"/>
    <col min="6658" max="6658" width="34.28515625" style="1" customWidth="1"/>
    <col min="6659" max="6659" width="8" style="1" customWidth="1"/>
    <col min="6660" max="6660" width="41.28515625" style="1" customWidth="1"/>
    <col min="6661" max="6661" width="17.7109375" style="1" customWidth="1"/>
    <col min="6662" max="6674" width="7.5703125" style="1" customWidth="1"/>
    <col min="6675" max="6912" width="8.85546875" style="1"/>
    <col min="6913" max="6913" width="6.28515625" style="1" customWidth="1"/>
    <col min="6914" max="6914" width="34.28515625" style="1" customWidth="1"/>
    <col min="6915" max="6915" width="8" style="1" customWidth="1"/>
    <col min="6916" max="6916" width="41.28515625" style="1" customWidth="1"/>
    <col min="6917" max="6917" width="17.7109375" style="1" customWidth="1"/>
    <col min="6918" max="6930" width="7.5703125" style="1" customWidth="1"/>
    <col min="6931" max="7168" width="8.85546875" style="1"/>
    <col min="7169" max="7169" width="6.28515625" style="1" customWidth="1"/>
    <col min="7170" max="7170" width="34.28515625" style="1" customWidth="1"/>
    <col min="7171" max="7171" width="8" style="1" customWidth="1"/>
    <col min="7172" max="7172" width="41.28515625" style="1" customWidth="1"/>
    <col min="7173" max="7173" width="17.7109375" style="1" customWidth="1"/>
    <col min="7174" max="7186" width="7.5703125" style="1" customWidth="1"/>
    <col min="7187" max="7424" width="8.85546875" style="1"/>
    <col min="7425" max="7425" width="6.28515625" style="1" customWidth="1"/>
    <col min="7426" max="7426" width="34.28515625" style="1" customWidth="1"/>
    <col min="7427" max="7427" width="8" style="1" customWidth="1"/>
    <col min="7428" max="7428" width="41.28515625" style="1" customWidth="1"/>
    <col min="7429" max="7429" width="17.7109375" style="1" customWidth="1"/>
    <col min="7430" max="7442" width="7.5703125" style="1" customWidth="1"/>
    <col min="7443" max="7680" width="8.85546875" style="1"/>
    <col min="7681" max="7681" width="6.28515625" style="1" customWidth="1"/>
    <col min="7682" max="7682" width="34.28515625" style="1" customWidth="1"/>
    <col min="7683" max="7683" width="8" style="1" customWidth="1"/>
    <col min="7684" max="7684" width="41.28515625" style="1" customWidth="1"/>
    <col min="7685" max="7685" width="17.7109375" style="1" customWidth="1"/>
    <col min="7686" max="7698" width="7.5703125" style="1" customWidth="1"/>
    <col min="7699" max="7936" width="8.85546875" style="1"/>
    <col min="7937" max="7937" width="6.28515625" style="1" customWidth="1"/>
    <col min="7938" max="7938" width="34.28515625" style="1" customWidth="1"/>
    <col min="7939" max="7939" width="8" style="1" customWidth="1"/>
    <col min="7940" max="7940" width="41.28515625" style="1" customWidth="1"/>
    <col min="7941" max="7941" width="17.7109375" style="1" customWidth="1"/>
    <col min="7942" max="7954" width="7.5703125" style="1" customWidth="1"/>
    <col min="7955" max="8192" width="8.85546875" style="1"/>
    <col min="8193" max="8193" width="6.28515625" style="1" customWidth="1"/>
    <col min="8194" max="8194" width="34.28515625" style="1" customWidth="1"/>
    <col min="8195" max="8195" width="8" style="1" customWidth="1"/>
    <col min="8196" max="8196" width="41.28515625" style="1" customWidth="1"/>
    <col min="8197" max="8197" width="17.7109375" style="1" customWidth="1"/>
    <col min="8198" max="8210" width="7.5703125" style="1" customWidth="1"/>
    <col min="8211" max="8448" width="8.85546875" style="1"/>
    <col min="8449" max="8449" width="6.28515625" style="1" customWidth="1"/>
    <col min="8450" max="8450" width="34.28515625" style="1" customWidth="1"/>
    <col min="8451" max="8451" width="8" style="1" customWidth="1"/>
    <col min="8452" max="8452" width="41.28515625" style="1" customWidth="1"/>
    <col min="8453" max="8453" width="17.7109375" style="1" customWidth="1"/>
    <col min="8454" max="8466" width="7.5703125" style="1" customWidth="1"/>
    <col min="8467" max="8704" width="8.85546875" style="1"/>
    <col min="8705" max="8705" width="6.28515625" style="1" customWidth="1"/>
    <col min="8706" max="8706" width="34.28515625" style="1" customWidth="1"/>
    <col min="8707" max="8707" width="8" style="1" customWidth="1"/>
    <col min="8708" max="8708" width="41.28515625" style="1" customWidth="1"/>
    <col min="8709" max="8709" width="17.7109375" style="1" customWidth="1"/>
    <col min="8710" max="8722" width="7.5703125" style="1" customWidth="1"/>
    <col min="8723" max="8960" width="8.85546875" style="1"/>
    <col min="8961" max="8961" width="6.28515625" style="1" customWidth="1"/>
    <col min="8962" max="8962" width="34.28515625" style="1" customWidth="1"/>
    <col min="8963" max="8963" width="8" style="1" customWidth="1"/>
    <col min="8964" max="8964" width="41.28515625" style="1" customWidth="1"/>
    <col min="8965" max="8965" width="17.7109375" style="1" customWidth="1"/>
    <col min="8966" max="8978" width="7.5703125" style="1" customWidth="1"/>
    <col min="8979" max="9216" width="8.85546875" style="1"/>
    <col min="9217" max="9217" width="6.28515625" style="1" customWidth="1"/>
    <col min="9218" max="9218" width="34.28515625" style="1" customWidth="1"/>
    <col min="9219" max="9219" width="8" style="1" customWidth="1"/>
    <col min="9220" max="9220" width="41.28515625" style="1" customWidth="1"/>
    <col min="9221" max="9221" width="17.7109375" style="1" customWidth="1"/>
    <col min="9222" max="9234" width="7.5703125" style="1" customWidth="1"/>
    <col min="9235" max="9472" width="8.85546875" style="1"/>
    <col min="9473" max="9473" width="6.28515625" style="1" customWidth="1"/>
    <col min="9474" max="9474" width="34.28515625" style="1" customWidth="1"/>
    <col min="9475" max="9475" width="8" style="1" customWidth="1"/>
    <col min="9476" max="9476" width="41.28515625" style="1" customWidth="1"/>
    <col min="9477" max="9477" width="17.7109375" style="1" customWidth="1"/>
    <col min="9478" max="9490" width="7.5703125" style="1" customWidth="1"/>
    <col min="9491" max="9728" width="8.85546875" style="1"/>
    <col min="9729" max="9729" width="6.28515625" style="1" customWidth="1"/>
    <col min="9730" max="9730" width="34.28515625" style="1" customWidth="1"/>
    <col min="9731" max="9731" width="8" style="1" customWidth="1"/>
    <col min="9732" max="9732" width="41.28515625" style="1" customWidth="1"/>
    <col min="9733" max="9733" width="17.7109375" style="1" customWidth="1"/>
    <col min="9734" max="9746" width="7.5703125" style="1" customWidth="1"/>
    <col min="9747" max="9984" width="8.85546875" style="1"/>
    <col min="9985" max="9985" width="6.28515625" style="1" customWidth="1"/>
    <col min="9986" max="9986" width="34.28515625" style="1" customWidth="1"/>
    <col min="9987" max="9987" width="8" style="1" customWidth="1"/>
    <col min="9988" max="9988" width="41.28515625" style="1" customWidth="1"/>
    <col min="9989" max="9989" width="17.7109375" style="1" customWidth="1"/>
    <col min="9990" max="10002" width="7.5703125" style="1" customWidth="1"/>
    <col min="10003" max="10240" width="8.85546875" style="1"/>
    <col min="10241" max="10241" width="6.28515625" style="1" customWidth="1"/>
    <col min="10242" max="10242" width="34.28515625" style="1" customWidth="1"/>
    <col min="10243" max="10243" width="8" style="1" customWidth="1"/>
    <col min="10244" max="10244" width="41.28515625" style="1" customWidth="1"/>
    <col min="10245" max="10245" width="17.7109375" style="1" customWidth="1"/>
    <col min="10246" max="10258" width="7.5703125" style="1" customWidth="1"/>
    <col min="10259" max="10496" width="8.85546875" style="1"/>
    <col min="10497" max="10497" width="6.28515625" style="1" customWidth="1"/>
    <col min="10498" max="10498" width="34.28515625" style="1" customWidth="1"/>
    <col min="10499" max="10499" width="8" style="1" customWidth="1"/>
    <col min="10500" max="10500" width="41.28515625" style="1" customWidth="1"/>
    <col min="10501" max="10501" width="17.7109375" style="1" customWidth="1"/>
    <col min="10502" max="10514" width="7.5703125" style="1" customWidth="1"/>
    <col min="10515" max="10752" width="8.85546875" style="1"/>
    <col min="10753" max="10753" width="6.28515625" style="1" customWidth="1"/>
    <col min="10754" max="10754" width="34.28515625" style="1" customWidth="1"/>
    <col min="10755" max="10755" width="8" style="1" customWidth="1"/>
    <col min="10756" max="10756" width="41.28515625" style="1" customWidth="1"/>
    <col min="10757" max="10757" width="17.7109375" style="1" customWidth="1"/>
    <col min="10758" max="10770" width="7.5703125" style="1" customWidth="1"/>
    <col min="10771" max="11008" width="8.85546875" style="1"/>
    <col min="11009" max="11009" width="6.28515625" style="1" customWidth="1"/>
    <col min="11010" max="11010" width="34.28515625" style="1" customWidth="1"/>
    <col min="11011" max="11011" width="8" style="1" customWidth="1"/>
    <col min="11012" max="11012" width="41.28515625" style="1" customWidth="1"/>
    <col min="11013" max="11013" width="17.7109375" style="1" customWidth="1"/>
    <col min="11014" max="11026" width="7.5703125" style="1" customWidth="1"/>
    <col min="11027" max="11264" width="8.85546875" style="1"/>
    <col min="11265" max="11265" width="6.28515625" style="1" customWidth="1"/>
    <col min="11266" max="11266" width="34.28515625" style="1" customWidth="1"/>
    <col min="11267" max="11267" width="8" style="1" customWidth="1"/>
    <col min="11268" max="11268" width="41.28515625" style="1" customWidth="1"/>
    <col min="11269" max="11269" width="17.7109375" style="1" customWidth="1"/>
    <col min="11270" max="11282" width="7.5703125" style="1" customWidth="1"/>
    <col min="11283" max="11520" width="8.85546875" style="1"/>
    <col min="11521" max="11521" width="6.28515625" style="1" customWidth="1"/>
    <col min="11522" max="11522" width="34.28515625" style="1" customWidth="1"/>
    <col min="11523" max="11523" width="8" style="1" customWidth="1"/>
    <col min="11524" max="11524" width="41.28515625" style="1" customWidth="1"/>
    <col min="11525" max="11525" width="17.7109375" style="1" customWidth="1"/>
    <col min="11526" max="11538" width="7.5703125" style="1" customWidth="1"/>
    <col min="11539" max="11776" width="8.85546875" style="1"/>
    <col min="11777" max="11777" width="6.28515625" style="1" customWidth="1"/>
    <col min="11778" max="11778" width="34.28515625" style="1" customWidth="1"/>
    <col min="11779" max="11779" width="8" style="1" customWidth="1"/>
    <col min="11780" max="11780" width="41.28515625" style="1" customWidth="1"/>
    <col min="11781" max="11781" width="17.7109375" style="1" customWidth="1"/>
    <col min="11782" max="11794" width="7.5703125" style="1" customWidth="1"/>
    <col min="11795" max="12032" width="8.85546875" style="1"/>
    <col min="12033" max="12033" width="6.28515625" style="1" customWidth="1"/>
    <col min="12034" max="12034" width="34.28515625" style="1" customWidth="1"/>
    <col min="12035" max="12035" width="8" style="1" customWidth="1"/>
    <col min="12036" max="12036" width="41.28515625" style="1" customWidth="1"/>
    <col min="12037" max="12037" width="17.7109375" style="1" customWidth="1"/>
    <col min="12038" max="12050" width="7.5703125" style="1" customWidth="1"/>
    <col min="12051" max="12288" width="8.85546875" style="1"/>
    <col min="12289" max="12289" width="6.28515625" style="1" customWidth="1"/>
    <col min="12290" max="12290" width="34.28515625" style="1" customWidth="1"/>
    <col min="12291" max="12291" width="8" style="1" customWidth="1"/>
    <col min="12292" max="12292" width="41.28515625" style="1" customWidth="1"/>
    <col min="12293" max="12293" width="17.7109375" style="1" customWidth="1"/>
    <col min="12294" max="12306" width="7.5703125" style="1" customWidth="1"/>
    <col min="12307" max="12544" width="8.85546875" style="1"/>
    <col min="12545" max="12545" width="6.28515625" style="1" customWidth="1"/>
    <col min="12546" max="12546" width="34.28515625" style="1" customWidth="1"/>
    <col min="12547" max="12547" width="8" style="1" customWidth="1"/>
    <col min="12548" max="12548" width="41.28515625" style="1" customWidth="1"/>
    <col min="12549" max="12549" width="17.7109375" style="1" customWidth="1"/>
    <col min="12550" max="12562" width="7.5703125" style="1" customWidth="1"/>
    <col min="12563" max="12800" width="8.85546875" style="1"/>
    <col min="12801" max="12801" width="6.28515625" style="1" customWidth="1"/>
    <col min="12802" max="12802" width="34.28515625" style="1" customWidth="1"/>
    <col min="12803" max="12803" width="8" style="1" customWidth="1"/>
    <col min="12804" max="12804" width="41.28515625" style="1" customWidth="1"/>
    <col min="12805" max="12805" width="17.7109375" style="1" customWidth="1"/>
    <col min="12806" max="12818" width="7.5703125" style="1" customWidth="1"/>
    <col min="12819" max="13056" width="8.85546875" style="1"/>
    <col min="13057" max="13057" width="6.28515625" style="1" customWidth="1"/>
    <col min="13058" max="13058" width="34.28515625" style="1" customWidth="1"/>
    <col min="13059" max="13059" width="8" style="1" customWidth="1"/>
    <col min="13060" max="13060" width="41.28515625" style="1" customWidth="1"/>
    <col min="13061" max="13061" width="17.7109375" style="1" customWidth="1"/>
    <col min="13062" max="13074" width="7.5703125" style="1" customWidth="1"/>
    <col min="13075" max="13312" width="8.85546875" style="1"/>
    <col min="13313" max="13313" width="6.28515625" style="1" customWidth="1"/>
    <col min="13314" max="13314" width="34.28515625" style="1" customWidth="1"/>
    <col min="13315" max="13315" width="8" style="1" customWidth="1"/>
    <col min="13316" max="13316" width="41.28515625" style="1" customWidth="1"/>
    <col min="13317" max="13317" width="17.7109375" style="1" customWidth="1"/>
    <col min="13318" max="13330" width="7.5703125" style="1" customWidth="1"/>
    <col min="13331" max="13568" width="8.85546875" style="1"/>
    <col min="13569" max="13569" width="6.28515625" style="1" customWidth="1"/>
    <col min="13570" max="13570" width="34.28515625" style="1" customWidth="1"/>
    <col min="13571" max="13571" width="8" style="1" customWidth="1"/>
    <col min="13572" max="13572" width="41.28515625" style="1" customWidth="1"/>
    <col min="13573" max="13573" width="17.7109375" style="1" customWidth="1"/>
    <col min="13574" max="13586" width="7.5703125" style="1" customWidth="1"/>
    <col min="13587" max="13824" width="8.85546875" style="1"/>
    <col min="13825" max="13825" width="6.28515625" style="1" customWidth="1"/>
    <col min="13826" max="13826" width="34.28515625" style="1" customWidth="1"/>
    <col min="13827" max="13827" width="8" style="1" customWidth="1"/>
    <col min="13828" max="13828" width="41.28515625" style="1" customWidth="1"/>
    <col min="13829" max="13829" width="17.7109375" style="1" customWidth="1"/>
    <col min="13830" max="13842" width="7.5703125" style="1" customWidth="1"/>
    <col min="13843" max="14080" width="8.85546875" style="1"/>
    <col min="14081" max="14081" width="6.28515625" style="1" customWidth="1"/>
    <col min="14082" max="14082" width="34.28515625" style="1" customWidth="1"/>
    <col min="14083" max="14083" width="8" style="1" customWidth="1"/>
    <col min="14084" max="14084" width="41.28515625" style="1" customWidth="1"/>
    <col min="14085" max="14085" width="17.7109375" style="1" customWidth="1"/>
    <col min="14086" max="14098" width="7.5703125" style="1" customWidth="1"/>
    <col min="14099" max="14336" width="8.85546875" style="1"/>
    <col min="14337" max="14337" width="6.28515625" style="1" customWidth="1"/>
    <col min="14338" max="14338" width="34.28515625" style="1" customWidth="1"/>
    <col min="14339" max="14339" width="8" style="1" customWidth="1"/>
    <col min="14340" max="14340" width="41.28515625" style="1" customWidth="1"/>
    <col min="14341" max="14341" width="17.7109375" style="1" customWidth="1"/>
    <col min="14342" max="14354" width="7.5703125" style="1" customWidth="1"/>
    <col min="14355" max="14592" width="8.85546875" style="1"/>
    <col min="14593" max="14593" width="6.28515625" style="1" customWidth="1"/>
    <col min="14594" max="14594" width="34.28515625" style="1" customWidth="1"/>
    <col min="14595" max="14595" width="8" style="1" customWidth="1"/>
    <col min="14596" max="14596" width="41.28515625" style="1" customWidth="1"/>
    <col min="14597" max="14597" width="17.7109375" style="1" customWidth="1"/>
    <col min="14598" max="14610" width="7.5703125" style="1" customWidth="1"/>
    <col min="14611" max="14848" width="8.85546875" style="1"/>
    <col min="14849" max="14849" width="6.28515625" style="1" customWidth="1"/>
    <col min="14850" max="14850" width="34.28515625" style="1" customWidth="1"/>
    <col min="14851" max="14851" width="8" style="1" customWidth="1"/>
    <col min="14852" max="14852" width="41.28515625" style="1" customWidth="1"/>
    <col min="14853" max="14853" width="17.7109375" style="1" customWidth="1"/>
    <col min="14854" max="14866" width="7.5703125" style="1" customWidth="1"/>
    <col min="14867" max="15104" width="8.85546875" style="1"/>
    <col min="15105" max="15105" width="6.28515625" style="1" customWidth="1"/>
    <col min="15106" max="15106" width="34.28515625" style="1" customWidth="1"/>
    <col min="15107" max="15107" width="8" style="1" customWidth="1"/>
    <col min="15108" max="15108" width="41.28515625" style="1" customWidth="1"/>
    <col min="15109" max="15109" width="17.7109375" style="1" customWidth="1"/>
    <col min="15110" max="15122" width="7.5703125" style="1" customWidth="1"/>
    <col min="15123" max="15360" width="8.85546875" style="1"/>
    <col min="15361" max="15361" width="6.28515625" style="1" customWidth="1"/>
    <col min="15362" max="15362" width="34.28515625" style="1" customWidth="1"/>
    <col min="15363" max="15363" width="8" style="1" customWidth="1"/>
    <col min="15364" max="15364" width="41.28515625" style="1" customWidth="1"/>
    <col min="15365" max="15365" width="17.7109375" style="1" customWidth="1"/>
    <col min="15366" max="15378" width="7.5703125" style="1" customWidth="1"/>
    <col min="15379" max="15616" width="8.85546875" style="1"/>
    <col min="15617" max="15617" width="6.28515625" style="1" customWidth="1"/>
    <col min="15618" max="15618" width="34.28515625" style="1" customWidth="1"/>
    <col min="15619" max="15619" width="8" style="1" customWidth="1"/>
    <col min="15620" max="15620" width="41.28515625" style="1" customWidth="1"/>
    <col min="15621" max="15621" width="17.7109375" style="1" customWidth="1"/>
    <col min="15622" max="15634" width="7.5703125" style="1" customWidth="1"/>
    <col min="15635" max="15872" width="8.85546875" style="1"/>
    <col min="15873" max="15873" width="6.28515625" style="1" customWidth="1"/>
    <col min="15874" max="15874" width="34.28515625" style="1" customWidth="1"/>
    <col min="15875" max="15875" width="8" style="1" customWidth="1"/>
    <col min="15876" max="15876" width="41.28515625" style="1" customWidth="1"/>
    <col min="15877" max="15877" width="17.7109375" style="1" customWidth="1"/>
    <col min="15878" max="15890" width="7.5703125" style="1" customWidth="1"/>
    <col min="15891" max="16128" width="8.85546875" style="1"/>
    <col min="16129" max="16129" width="6.28515625" style="1" customWidth="1"/>
    <col min="16130" max="16130" width="34.28515625" style="1" customWidth="1"/>
    <col min="16131" max="16131" width="8" style="1" customWidth="1"/>
    <col min="16132" max="16132" width="41.28515625" style="1" customWidth="1"/>
    <col min="16133" max="16133" width="17.7109375" style="1" customWidth="1"/>
    <col min="16134" max="16146" width="7.5703125" style="1" customWidth="1"/>
    <col min="16147" max="16384" width="8.85546875" style="1"/>
  </cols>
  <sheetData>
    <row r="2" spans="1:18">
      <c r="C2" s="3" t="s">
        <v>0</v>
      </c>
    </row>
    <row r="3" spans="1:18">
      <c r="C3" s="3" t="s">
        <v>1</v>
      </c>
    </row>
    <row r="4" spans="1:18">
      <c r="C4" s="3" t="s">
        <v>2</v>
      </c>
    </row>
    <row r="5" spans="1:18" ht="15.75">
      <c r="C5" s="5" t="s">
        <v>3</v>
      </c>
    </row>
    <row r="7" spans="1:18" ht="36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  <c r="K7" s="7" t="s">
        <v>14</v>
      </c>
      <c r="L7" s="7" t="s">
        <v>15</v>
      </c>
      <c r="M7" s="7" t="s">
        <v>16</v>
      </c>
      <c r="N7" s="7" t="s">
        <v>17</v>
      </c>
      <c r="O7" s="7" t="s">
        <v>18</v>
      </c>
      <c r="P7" s="7" t="s">
        <v>19</v>
      </c>
      <c r="Q7" s="7" t="s">
        <v>20</v>
      </c>
      <c r="R7" s="7" t="s">
        <v>21</v>
      </c>
    </row>
    <row r="8" spans="1:18">
      <c r="A8" s="8"/>
      <c r="B8" s="9" t="s">
        <v>22</v>
      </c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ht="36.75" thickBot="1">
      <c r="A9" s="6" t="s">
        <v>23</v>
      </c>
      <c r="B9" s="11" t="s">
        <v>24</v>
      </c>
      <c r="C9" s="6" t="s">
        <v>25</v>
      </c>
      <c r="D9" s="12" t="s">
        <v>26</v>
      </c>
      <c r="E9" s="6" t="s">
        <v>27</v>
      </c>
      <c r="F9" s="13">
        <v>131.4</v>
      </c>
      <c r="G9" s="13">
        <v>102.7</v>
      </c>
      <c r="H9" s="13">
        <v>113.2</v>
      </c>
      <c r="I9" s="13">
        <v>113.1</v>
      </c>
      <c r="J9" s="13">
        <v>89.6</v>
      </c>
      <c r="K9" s="13">
        <v>114.3</v>
      </c>
      <c r="L9" s="13">
        <v>113.6</v>
      </c>
      <c r="M9" s="13">
        <v>107.6</v>
      </c>
      <c r="N9" s="13">
        <v>102</v>
      </c>
      <c r="O9" s="13">
        <v>138.1</v>
      </c>
      <c r="P9" s="13">
        <v>101.3</v>
      </c>
      <c r="Q9" s="13">
        <v>102.6</v>
      </c>
      <c r="R9" s="13">
        <v>110.8</v>
      </c>
    </row>
    <row r="10" spans="1:18" ht="12.75" thickBot="1">
      <c r="A10" s="6"/>
      <c r="B10" s="14" t="s">
        <v>28</v>
      </c>
      <c r="C10" s="6"/>
      <c r="D10" s="12"/>
      <c r="E10" s="6"/>
      <c r="F10" s="15">
        <v>12</v>
      </c>
      <c r="G10" s="16">
        <v>5</v>
      </c>
      <c r="H10" s="16">
        <v>9</v>
      </c>
      <c r="I10" s="16">
        <v>8</v>
      </c>
      <c r="J10" s="16">
        <v>1</v>
      </c>
      <c r="K10" s="16">
        <v>11</v>
      </c>
      <c r="L10" s="16">
        <v>10</v>
      </c>
      <c r="M10" s="16">
        <v>6</v>
      </c>
      <c r="N10" s="16">
        <v>3</v>
      </c>
      <c r="O10" s="16">
        <v>13</v>
      </c>
      <c r="P10" s="16">
        <v>2</v>
      </c>
      <c r="Q10" s="16">
        <v>4</v>
      </c>
      <c r="R10" s="16">
        <v>7</v>
      </c>
    </row>
    <row r="11" spans="1:18" ht="36.75" thickBot="1">
      <c r="A11" s="6" t="s">
        <v>29</v>
      </c>
      <c r="B11" s="11" t="s">
        <v>30</v>
      </c>
      <c r="C11" s="6" t="s">
        <v>25</v>
      </c>
      <c r="D11" s="12" t="s">
        <v>31</v>
      </c>
      <c r="E11" s="17" t="s">
        <v>27</v>
      </c>
      <c r="F11" s="13">
        <v>111</v>
      </c>
      <c r="G11" s="13">
        <v>125.1</v>
      </c>
      <c r="H11" s="13">
        <v>123.4</v>
      </c>
      <c r="I11" s="13">
        <v>111.6</v>
      </c>
      <c r="J11" s="13">
        <v>110.3</v>
      </c>
      <c r="K11" s="13">
        <v>158.1</v>
      </c>
      <c r="L11" s="13">
        <v>155</v>
      </c>
      <c r="M11" s="13">
        <v>118</v>
      </c>
      <c r="N11" s="13">
        <v>95.8</v>
      </c>
      <c r="O11" s="13">
        <v>143.6</v>
      </c>
      <c r="P11" s="13">
        <v>152.4</v>
      </c>
      <c r="Q11" s="13">
        <v>105.6</v>
      </c>
      <c r="R11" s="13">
        <v>166.9</v>
      </c>
    </row>
    <row r="12" spans="1:18" ht="12.75" thickBot="1">
      <c r="A12" s="6"/>
      <c r="B12" s="14" t="s">
        <v>28</v>
      </c>
      <c r="C12" s="6"/>
      <c r="D12" s="12"/>
      <c r="E12" s="6"/>
      <c r="F12" s="15">
        <v>4</v>
      </c>
      <c r="G12" s="15">
        <v>8</v>
      </c>
      <c r="H12" s="15">
        <v>7</v>
      </c>
      <c r="I12" s="15">
        <v>5</v>
      </c>
      <c r="J12" s="15">
        <v>3</v>
      </c>
      <c r="K12" s="15">
        <v>12</v>
      </c>
      <c r="L12" s="15">
        <v>11</v>
      </c>
      <c r="M12" s="15">
        <v>6</v>
      </c>
      <c r="N12" s="15">
        <v>1</v>
      </c>
      <c r="O12" s="15">
        <v>9</v>
      </c>
      <c r="P12" s="15">
        <v>10</v>
      </c>
      <c r="Q12" s="15">
        <v>2</v>
      </c>
      <c r="R12" s="15">
        <v>13</v>
      </c>
    </row>
    <row r="13" spans="1:18" ht="36.75" thickBot="1">
      <c r="A13" s="6" t="s">
        <v>32</v>
      </c>
      <c r="B13" s="11" t="s">
        <v>33</v>
      </c>
      <c r="C13" s="6" t="s">
        <v>25</v>
      </c>
      <c r="D13" s="12" t="s">
        <v>34</v>
      </c>
      <c r="E13" s="17" t="s">
        <v>27</v>
      </c>
      <c r="F13" s="13">
        <v>91</v>
      </c>
      <c r="G13" s="13">
        <v>56.6</v>
      </c>
      <c r="H13" s="13">
        <v>87</v>
      </c>
      <c r="I13" s="13">
        <v>0</v>
      </c>
      <c r="J13" s="13">
        <v>21</v>
      </c>
      <c r="K13" s="13">
        <v>0</v>
      </c>
      <c r="L13" s="13">
        <v>80</v>
      </c>
      <c r="M13" s="13">
        <v>97.5</v>
      </c>
      <c r="N13" s="13">
        <v>209.9</v>
      </c>
      <c r="O13" s="13">
        <v>105.9</v>
      </c>
      <c r="P13" s="13">
        <v>0</v>
      </c>
      <c r="Q13" s="13">
        <v>429</v>
      </c>
      <c r="R13" s="13">
        <v>1.4</v>
      </c>
    </row>
    <row r="14" spans="1:18" ht="12.75" thickBot="1">
      <c r="A14" s="6"/>
      <c r="B14" s="14" t="s">
        <v>28</v>
      </c>
      <c r="C14" s="6"/>
      <c r="D14" s="12"/>
      <c r="E14" s="6"/>
      <c r="F14" s="15">
        <v>9</v>
      </c>
      <c r="G14" s="15">
        <v>6</v>
      </c>
      <c r="H14" s="15">
        <v>8</v>
      </c>
      <c r="I14" s="15">
        <v>0</v>
      </c>
      <c r="J14" s="15">
        <v>5</v>
      </c>
      <c r="K14" s="15">
        <v>0</v>
      </c>
      <c r="L14" s="15">
        <v>7</v>
      </c>
      <c r="M14" s="15">
        <v>10</v>
      </c>
      <c r="N14" s="15">
        <v>12</v>
      </c>
      <c r="O14" s="15">
        <v>11</v>
      </c>
      <c r="P14" s="15">
        <v>0</v>
      </c>
      <c r="Q14" s="15">
        <v>13</v>
      </c>
      <c r="R14" s="15">
        <v>4</v>
      </c>
    </row>
    <row r="15" spans="1:18" ht="36.75" thickBot="1">
      <c r="A15" s="6" t="s">
        <v>35</v>
      </c>
      <c r="B15" s="11" t="s">
        <v>36</v>
      </c>
      <c r="C15" s="6" t="s">
        <v>25</v>
      </c>
      <c r="D15" s="12" t="s">
        <v>37</v>
      </c>
      <c r="E15" s="17" t="s">
        <v>27</v>
      </c>
      <c r="F15" s="13">
        <v>160.9</v>
      </c>
      <c r="G15" s="13">
        <v>101.6</v>
      </c>
      <c r="H15" s="13">
        <v>138.6</v>
      </c>
      <c r="I15" s="13">
        <v>158.30000000000001</v>
      </c>
      <c r="J15" s="13">
        <v>176.5</v>
      </c>
      <c r="K15" s="13">
        <v>33.5</v>
      </c>
      <c r="L15" s="13">
        <v>128.19999999999999</v>
      </c>
      <c r="M15" s="13">
        <v>115.5</v>
      </c>
      <c r="N15" s="13">
        <v>475.1</v>
      </c>
      <c r="O15" s="13">
        <v>54.4</v>
      </c>
      <c r="P15" s="13">
        <v>157.6</v>
      </c>
      <c r="Q15" s="13">
        <v>191.6</v>
      </c>
      <c r="R15" s="13">
        <v>110.8</v>
      </c>
    </row>
    <row r="16" spans="1:18" ht="12.75" thickBot="1">
      <c r="A16" s="6"/>
      <c r="B16" s="14" t="s">
        <v>28</v>
      </c>
      <c r="C16" s="6"/>
      <c r="D16" s="12"/>
      <c r="E16" s="6"/>
      <c r="F16" s="15">
        <v>4</v>
      </c>
      <c r="G16" s="15">
        <v>11</v>
      </c>
      <c r="H16" s="15">
        <v>7</v>
      </c>
      <c r="I16" s="15">
        <v>5</v>
      </c>
      <c r="J16" s="15">
        <v>3</v>
      </c>
      <c r="K16" s="15">
        <v>13</v>
      </c>
      <c r="L16" s="15">
        <v>8</v>
      </c>
      <c r="M16" s="15">
        <v>9</v>
      </c>
      <c r="N16" s="15">
        <v>1</v>
      </c>
      <c r="O16" s="15">
        <v>12</v>
      </c>
      <c r="P16" s="15">
        <v>6</v>
      </c>
      <c r="Q16" s="15">
        <v>2</v>
      </c>
      <c r="R16" s="15">
        <v>10</v>
      </c>
    </row>
    <row r="17" spans="1:18" ht="36.75" thickBot="1">
      <c r="A17" s="6" t="s">
        <v>38</v>
      </c>
      <c r="B17" s="11" t="s">
        <v>39</v>
      </c>
      <c r="C17" s="6" t="s">
        <v>25</v>
      </c>
      <c r="D17" s="12" t="s">
        <v>40</v>
      </c>
      <c r="E17" s="17" t="s">
        <v>27</v>
      </c>
      <c r="F17" s="13">
        <v>27.6</v>
      </c>
      <c r="G17" s="13">
        <v>66.5</v>
      </c>
      <c r="H17" s="13">
        <v>62.7</v>
      </c>
      <c r="I17" s="13">
        <v>34.799999999999997</v>
      </c>
      <c r="J17" s="13">
        <v>20.2</v>
      </c>
      <c r="K17" s="13">
        <v>25.6</v>
      </c>
      <c r="L17" s="13">
        <v>50.1</v>
      </c>
      <c r="M17" s="13">
        <v>46.7</v>
      </c>
      <c r="N17" s="13">
        <v>44.9</v>
      </c>
      <c r="O17" s="13">
        <v>49.7</v>
      </c>
      <c r="P17" s="13">
        <v>26.6</v>
      </c>
      <c r="Q17" s="13">
        <v>47.5</v>
      </c>
      <c r="R17" s="13">
        <v>31</v>
      </c>
    </row>
    <row r="18" spans="1:18" ht="12.75" thickBot="1">
      <c r="A18" s="6"/>
      <c r="B18" s="14" t="s">
        <v>28</v>
      </c>
      <c r="C18" s="6"/>
      <c r="D18" s="12"/>
      <c r="E18" s="6"/>
      <c r="F18" s="15">
        <v>4</v>
      </c>
      <c r="G18" s="15">
        <v>13</v>
      </c>
      <c r="H18" s="15">
        <v>12</v>
      </c>
      <c r="I18" s="15">
        <v>6</v>
      </c>
      <c r="J18" s="15">
        <v>1</v>
      </c>
      <c r="K18" s="15">
        <v>2</v>
      </c>
      <c r="L18" s="15">
        <v>11</v>
      </c>
      <c r="M18" s="15">
        <v>8</v>
      </c>
      <c r="N18" s="15">
        <v>7</v>
      </c>
      <c r="O18" s="15">
        <v>10</v>
      </c>
      <c r="P18" s="15">
        <v>3</v>
      </c>
      <c r="Q18" s="15">
        <v>9</v>
      </c>
      <c r="R18" s="15">
        <v>5</v>
      </c>
    </row>
    <row r="19" spans="1:18" ht="60.75" thickBot="1">
      <c r="A19" s="6" t="s">
        <v>41</v>
      </c>
      <c r="B19" s="11" t="s">
        <v>42</v>
      </c>
      <c r="C19" s="6" t="s">
        <v>25</v>
      </c>
      <c r="D19" s="12" t="s">
        <v>43</v>
      </c>
      <c r="E19" s="17" t="s">
        <v>27</v>
      </c>
      <c r="F19" s="13">
        <v>23.7</v>
      </c>
      <c r="G19" s="13">
        <v>33.5</v>
      </c>
      <c r="H19" s="13">
        <v>22</v>
      </c>
      <c r="I19" s="13">
        <v>36.1</v>
      </c>
      <c r="J19" s="13">
        <v>25.1</v>
      </c>
      <c r="K19" s="13">
        <v>49.1</v>
      </c>
      <c r="L19" s="13">
        <v>39.1</v>
      </c>
      <c r="M19" s="13">
        <v>41.4</v>
      </c>
      <c r="N19" s="13">
        <v>47.4</v>
      </c>
      <c r="O19" s="13">
        <v>35.299999999999997</v>
      </c>
      <c r="P19" s="13">
        <v>43.8</v>
      </c>
      <c r="Q19" s="13">
        <v>40.700000000000003</v>
      </c>
      <c r="R19" s="13">
        <v>40.6</v>
      </c>
    </row>
    <row r="20" spans="1:18" ht="12.75" thickBot="1">
      <c r="A20" s="6"/>
      <c r="B20" s="14" t="s">
        <v>28</v>
      </c>
      <c r="C20" s="6"/>
      <c r="D20" s="12"/>
      <c r="E20" s="6"/>
      <c r="F20" s="15">
        <v>12</v>
      </c>
      <c r="G20" s="15">
        <v>10</v>
      </c>
      <c r="H20" s="15">
        <v>13</v>
      </c>
      <c r="I20" s="15">
        <v>8</v>
      </c>
      <c r="J20" s="15">
        <v>11</v>
      </c>
      <c r="K20" s="15">
        <v>1</v>
      </c>
      <c r="L20" s="15">
        <v>7</v>
      </c>
      <c r="M20" s="15">
        <v>4</v>
      </c>
      <c r="N20" s="15">
        <v>2</v>
      </c>
      <c r="O20" s="15">
        <v>9</v>
      </c>
      <c r="P20" s="15">
        <v>3</v>
      </c>
      <c r="Q20" s="15">
        <v>5</v>
      </c>
      <c r="R20" s="15">
        <v>6</v>
      </c>
    </row>
    <row r="21" spans="1:18" ht="36.75" thickBot="1">
      <c r="A21" s="6" t="s">
        <v>44</v>
      </c>
      <c r="B21" s="11" t="s">
        <v>45</v>
      </c>
      <c r="C21" s="6" t="s">
        <v>25</v>
      </c>
      <c r="D21" s="12" t="s">
        <v>46</v>
      </c>
      <c r="E21" s="6" t="s">
        <v>47</v>
      </c>
      <c r="F21" s="18">
        <v>58.846661956905692</v>
      </c>
      <c r="G21" s="18">
        <v>39.420999999999999</v>
      </c>
      <c r="H21" s="18">
        <v>36.369943820224719</v>
      </c>
      <c r="I21" s="18">
        <v>22.162698412698415</v>
      </c>
      <c r="J21" s="18">
        <v>63.481963927855709</v>
      </c>
      <c r="K21" s="18">
        <v>49.122439759036148</v>
      </c>
      <c r="L21" s="18">
        <v>46.059357857373342</v>
      </c>
      <c r="M21" s="18">
        <v>63.172650602409632</v>
      </c>
      <c r="N21" s="18">
        <v>25.131929181929181</v>
      </c>
      <c r="O21" s="18">
        <v>46.200966675146276</v>
      </c>
      <c r="P21" s="18">
        <v>64.119128184713375</v>
      </c>
      <c r="Q21" s="18">
        <v>52.103804143126176</v>
      </c>
      <c r="R21" s="18">
        <v>66.192321881484901</v>
      </c>
    </row>
    <row r="22" spans="1:18" ht="12.75" thickBot="1">
      <c r="A22" s="6"/>
      <c r="B22" s="19" t="s">
        <v>28</v>
      </c>
      <c r="C22" s="6"/>
      <c r="D22" s="12"/>
      <c r="E22" s="6"/>
      <c r="F22" s="15">
        <v>9</v>
      </c>
      <c r="G22" s="15">
        <v>4</v>
      </c>
      <c r="H22" s="15">
        <v>3</v>
      </c>
      <c r="I22" s="15">
        <v>1</v>
      </c>
      <c r="J22" s="15">
        <v>11</v>
      </c>
      <c r="K22" s="15">
        <v>7</v>
      </c>
      <c r="L22" s="15">
        <v>5</v>
      </c>
      <c r="M22" s="15">
        <v>10</v>
      </c>
      <c r="N22" s="15">
        <v>2</v>
      </c>
      <c r="O22" s="15">
        <v>6</v>
      </c>
      <c r="P22" s="15">
        <v>12</v>
      </c>
      <c r="Q22" s="15">
        <v>8</v>
      </c>
      <c r="R22" s="15">
        <v>13</v>
      </c>
    </row>
    <row r="23" spans="1:18" ht="72.75" thickBot="1">
      <c r="A23" s="6" t="s">
        <v>48</v>
      </c>
      <c r="B23" s="11" t="s">
        <v>49</v>
      </c>
      <c r="C23" s="6" t="s">
        <v>50</v>
      </c>
      <c r="D23" s="12" t="s">
        <v>51</v>
      </c>
      <c r="E23" s="6" t="s">
        <v>52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</row>
    <row r="24" spans="1:18" ht="12.75" thickBot="1">
      <c r="A24" s="6"/>
      <c r="B24" s="19" t="s">
        <v>28</v>
      </c>
      <c r="C24" s="6"/>
      <c r="D24" s="12"/>
      <c r="E24" s="6"/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</row>
    <row r="25" spans="1:18" ht="50.45" customHeight="1" thickBot="1">
      <c r="A25" s="6" t="s">
        <v>53</v>
      </c>
      <c r="B25" s="11" t="s">
        <v>54</v>
      </c>
      <c r="C25" s="6" t="s">
        <v>25</v>
      </c>
      <c r="D25" s="12" t="s">
        <v>55</v>
      </c>
      <c r="E25" s="6" t="s">
        <v>56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</row>
    <row r="26" spans="1:18" ht="15.6" customHeight="1" thickBot="1">
      <c r="A26" s="6"/>
      <c r="B26" s="19" t="s">
        <v>28</v>
      </c>
      <c r="C26" s="6"/>
      <c r="D26" s="12"/>
      <c r="E26" s="6"/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</row>
    <row r="27" spans="1:18" ht="36.75" thickBot="1">
      <c r="A27" s="6" t="s">
        <v>57</v>
      </c>
      <c r="B27" s="11" t="s">
        <v>58</v>
      </c>
      <c r="C27" s="6" t="s">
        <v>59</v>
      </c>
      <c r="D27" s="12" t="s">
        <v>60</v>
      </c>
      <c r="E27" s="6" t="s">
        <v>61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</row>
    <row r="28" spans="1:18" ht="12.75" thickBot="1">
      <c r="A28" s="6"/>
      <c r="B28" s="19" t="s">
        <v>28</v>
      </c>
      <c r="C28" s="6"/>
      <c r="D28" s="12"/>
      <c r="E28" s="6"/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</row>
    <row r="29" spans="1:18" ht="60.75" thickBot="1">
      <c r="A29" s="6" t="s">
        <v>62</v>
      </c>
      <c r="B29" s="11" t="s">
        <v>63</v>
      </c>
      <c r="C29" s="6" t="s">
        <v>64</v>
      </c>
      <c r="D29" s="12" t="s">
        <v>65</v>
      </c>
      <c r="E29" s="6" t="s">
        <v>61</v>
      </c>
      <c r="F29" s="13">
        <v>100</v>
      </c>
      <c r="G29" s="20">
        <v>33</v>
      </c>
      <c r="H29" s="13">
        <v>41</v>
      </c>
      <c r="I29" s="13">
        <v>14</v>
      </c>
      <c r="J29" s="13">
        <v>17</v>
      </c>
      <c r="K29" s="13">
        <v>14</v>
      </c>
      <c r="L29" s="20">
        <v>33</v>
      </c>
      <c r="M29" s="13">
        <v>35</v>
      </c>
      <c r="N29" s="13">
        <v>0</v>
      </c>
      <c r="O29" s="13">
        <v>42</v>
      </c>
      <c r="P29" s="13">
        <v>25</v>
      </c>
      <c r="Q29" s="13">
        <v>8</v>
      </c>
      <c r="R29" s="13">
        <v>50</v>
      </c>
    </row>
    <row r="30" spans="1:18" ht="12.75" thickBot="1">
      <c r="A30" s="6"/>
      <c r="B30" s="19" t="s">
        <v>28</v>
      </c>
      <c r="C30" s="6"/>
      <c r="D30" s="12"/>
      <c r="E30" s="6"/>
      <c r="F30" s="15">
        <v>13</v>
      </c>
      <c r="G30" s="15">
        <v>8</v>
      </c>
      <c r="H30" s="15">
        <v>10</v>
      </c>
      <c r="I30" s="15">
        <v>5</v>
      </c>
      <c r="J30" s="15">
        <v>6</v>
      </c>
      <c r="K30" s="15">
        <v>5</v>
      </c>
      <c r="L30" s="15">
        <v>8</v>
      </c>
      <c r="M30" s="15">
        <v>9</v>
      </c>
      <c r="N30" s="15">
        <v>0</v>
      </c>
      <c r="O30" s="15">
        <v>11</v>
      </c>
      <c r="P30" s="15">
        <v>7</v>
      </c>
      <c r="Q30" s="15">
        <v>4</v>
      </c>
      <c r="R30" s="15">
        <v>12</v>
      </c>
    </row>
    <row r="31" spans="1:18" ht="24.75" thickBot="1">
      <c r="A31" s="6" t="s">
        <v>66</v>
      </c>
      <c r="B31" s="11" t="s">
        <v>67</v>
      </c>
      <c r="C31" s="6" t="s">
        <v>64</v>
      </c>
      <c r="D31" s="12" t="s">
        <v>68</v>
      </c>
      <c r="E31" s="6" t="s">
        <v>69</v>
      </c>
      <c r="F31" s="21">
        <f>2/4210*1000</f>
        <v>0.47505938242280282</v>
      </c>
      <c r="G31" s="21">
        <f>2/1501*1000</f>
        <v>1.3324450366422385</v>
      </c>
      <c r="H31" s="21">
        <f>2/5515*1000</f>
        <v>0.36264732547597461</v>
      </c>
      <c r="I31" s="21">
        <f>2/2800*1000</f>
        <v>0.7142857142857143</v>
      </c>
      <c r="J31" s="13">
        <v>0.38</v>
      </c>
      <c r="K31" s="13">
        <v>0.95</v>
      </c>
      <c r="L31" s="13">
        <v>0.67</v>
      </c>
      <c r="M31" s="13">
        <v>0</v>
      </c>
      <c r="N31" s="13">
        <v>0.31</v>
      </c>
      <c r="O31" s="13">
        <v>0.31</v>
      </c>
      <c r="P31" s="13">
        <v>0.72</v>
      </c>
      <c r="Q31" s="13">
        <v>0.33</v>
      </c>
      <c r="R31" s="13">
        <v>0.27</v>
      </c>
    </row>
    <row r="32" spans="1:18" ht="12.75" thickBot="1">
      <c r="A32" s="6"/>
      <c r="B32" s="19" t="s">
        <v>28</v>
      </c>
      <c r="C32" s="6"/>
      <c r="D32" s="12"/>
      <c r="E32" s="6"/>
      <c r="F32" s="15">
        <v>8</v>
      </c>
      <c r="G32" s="15">
        <v>13</v>
      </c>
      <c r="H32" s="15">
        <v>6</v>
      </c>
      <c r="I32" s="15">
        <v>10</v>
      </c>
      <c r="J32" s="15">
        <v>7</v>
      </c>
      <c r="K32" s="15">
        <v>12</v>
      </c>
      <c r="L32" s="15">
        <v>9</v>
      </c>
      <c r="M32" s="15">
        <v>0</v>
      </c>
      <c r="N32" s="15">
        <v>3</v>
      </c>
      <c r="O32" s="15">
        <v>4</v>
      </c>
      <c r="P32" s="15">
        <v>11</v>
      </c>
      <c r="Q32" s="15">
        <v>5</v>
      </c>
      <c r="R32" s="15">
        <v>2</v>
      </c>
    </row>
    <row r="33" spans="1:18" ht="36">
      <c r="A33" s="6" t="s">
        <v>4</v>
      </c>
      <c r="B33" s="6" t="s">
        <v>5</v>
      </c>
      <c r="C33" s="6" t="s">
        <v>6</v>
      </c>
      <c r="D33" s="6" t="s">
        <v>7</v>
      </c>
      <c r="E33" s="6" t="s">
        <v>8</v>
      </c>
      <c r="F33" s="7" t="s">
        <v>9</v>
      </c>
      <c r="G33" s="7" t="s">
        <v>10</v>
      </c>
      <c r="H33" s="7" t="s">
        <v>11</v>
      </c>
      <c r="I33" s="7" t="s">
        <v>12</v>
      </c>
      <c r="J33" s="7" t="s">
        <v>13</v>
      </c>
      <c r="K33" s="7" t="s">
        <v>14</v>
      </c>
      <c r="L33" s="7" t="s">
        <v>15</v>
      </c>
      <c r="M33" s="7" t="s">
        <v>16</v>
      </c>
      <c r="N33" s="7" t="s">
        <v>17</v>
      </c>
      <c r="O33" s="7" t="s">
        <v>18</v>
      </c>
      <c r="P33" s="7" t="s">
        <v>19</v>
      </c>
      <c r="Q33" s="7" t="s">
        <v>20</v>
      </c>
      <c r="R33" s="7" t="s">
        <v>21</v>
      </c>
    </row>
    <row r="34" spans="1:18" ht="36.75" thickBot="1">
      <c r="A34" s="6" t="s">
        <v>70</v>
      </c>
      <c r="B34" s="11" t="s">
        <v>71</v>
      </c>
      <c r="C34" s="6" t="s">
        <v>64</v>
      </c>
      <c r="D34" s="12" t="s">
        <v>72</v>
      </c>
      <c r="E34" s="6" t="s">
        <v>69</v>
      </c>
      <c r="F34" s="22">
        <f>4/4210*1000</f>
        <v>0.95011876484560565</v>
      </c>
      <c r="G34" s="22">
        <v>0</v>
      </c>
      <c r="H34" s="22">
        <f>4/5515*1000</f>
        <v>0.72529465095194923</v>
      </c>
      <c r="I34" s="22">
        <f>1/2800*1000</f>
        <v>0.35714285714285715</v>
      </c>
      <c r="J34" s="22">
        <v>0</v>
      </c>
      <c r="K34" s="22">
        <v>0</v>
      </c>
      <c r="L34" s="22">
        <f>1/4980*1000</f>
        <v>0.20080321285140562</v>
      </c>
      <c r="M34" s="22">
        <f>3/5841*1000</f>
        <v>0.51361068310220859</v>
      </c>
      <c r="N34" s="22">
        <f>3/1601*1000</f>
        <v>1.8738288569643973</v>
      </c>
      <c r="O34" s="22">
        <v>0.47</v>
      </c>
      <c r="P34" s="22">
        <f>2/8302*1000</f>
        <v>0.24090580582992049</v>
      </c>
      <c r="Q34" s="22">
        <f>3/9210*1000</f>
        <v>0.32573289902280134</v>
      </c>
      <c r="R34" s="23">
        <v>0</v>
      </c>
    </row>
    <row r="35" spans="1:18" ht="12.75" thickBot="1">
      <c r="A35" s="6"/>
      <c r="B35" s="19" t="s">
        <v>28</v>
      </c>
      <c r="C35" s="6"/>
      <c r="D35" s="12"/>
      <c r="E35" s="6"/>
      <c r="F35" s="15">
        <v>12</v>
      </c>
      <c r="G35" s="15">
        <v>0</v>
      </c>
      <c r="H35" s="15">
        <v>11</v>
      </c>
      <c r="I35" s="15">
        <v>8</v>
      </c>
      <c r="J35" s="15">
        <v>0</v>
      </c>
      <c r="K35" s="15">
        <v>0</v>
      </c>
      <c r="L35" s="15">
        <v>5</v>
      </c>
      <c r="M35" s="15">
        <v>10</v>
      </c>
      <c r="N35" s="15">
        <v>13</v>
      </c>
      <c r="O35" s="15">
        <v>9</v>
      </c>
      <c r="P35" s="15">
        <v>6</v>
      </c>
      <c r="Q35" s="15">
        <v>7</v>
      </c>
      <c r="R35" s="15">
        <v>0</v>
      </c>
    </row>
    <row r="36" spans="1:18">
      <c r="A36" s="8"/>
      <c r="B36" s="9" t="s">
        <v>73</v>
      </c>
      <c r="C36" s="9"/>
      <c r="D36" s="9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</row>
    <row r="37" spans="1:18" ht="48.75" thickBot="1">
      <c r="A37" s="6" t="s">
        <v>74</v>
      </c>
      <c r="B37" s="11" t="s">
        <v>75</v>
      </c>
      <c r="C37" s="6" t="s">
        <v>64</v>
      </c>
      <c r="D37" s="12" t="s">
        <v>76</v>
      </c>
      <c r="E37" s="6" t="s">
        <v>77</v>
      </c>
      <c r="F37" s="13">
        <v>3</v>
      </c>
      <c r="G37" s="13">
        <v>3</v>
      </c>
      <c r="H37" s="13">
        <v>3</v>
      </c>
      <c r="I37" s="13">
        <v>6</v>
      </c>
      <c r="J37" s="13">
        <v>8</v>
      </c>
      <c r="K37" s="13">
        <v>3</v>
      </c>
      <c r="L37" s="13">
        <v>3</v>
      </c>
      <c r="M37" s="13">
        <v>5</v>
      </c>
      <c r="N37" s="13">
        <v>4</v>
      </c>
      <c r="O37" s="13">
        <v>5</v>
      </c>
      <c r="P37" s="13">
        <v>6</v>
      </c>
      <c r="Q37" s="13">
        <v>7</v>
      </c>
      <c r="R37" s="13">
        <v>3</v>
      </c>
    </row>
    <row r="38" spans="1:18" ht="12.75" thickBot="1">
      <c r="A38" s="6"/>
      <c r="B38" s="19" t="s">
        <v>28</v>
      </c>
      <c r="C38" s="24"/>
      <c r="D38" s="25"/>
      <c r="E38" s="24"/>
      <c r="F38" s="15">
        <v>13</v>
      </c>
      <c r="G38" s="16">
        <v>13</v>
      </c>
      <c r="H38" s="16">
        <v>13</v>
      </c>
      <c r="I38" s="16">
        <v>10</v>
      </c>
      <c r="J38" s="16">
        <v>8</v>
      </c>
      <c r="K38" s="16">
        <v>13</v>
      </c>
      <c r="L38" s="16">
        <v>13</v>
      </c>
      <c r="M38" s="16">
        <v>11</v>
      </c>
      <c r="N38" s="16">
        <v>12</v>
      </c>
      <c r="O38" s="16">
        <v>13</v>
      </c>
      <c r="P38" s="16">
        <v>10</v>
      </c>
      <c r="Q38" s="16">
        <v>9</v>
      </c>
      <c r="R38" s="16">
        <v>13</v>
      </c>
    </row>
    <row r="39" spans="1:18" ht="39.6" customHeight="1" thickBot="1">
      <c r="A39" s="6" t="s">
        <v>78</v>
      </c>
      <c r="B39" s="11" t="s">
        <v>79</v>
      </c>
      <c r="C39" s="6" t="s">
        <v>25</v>
      </c>
      <c r="D39" s="12" t="s">
        <v>80</v>
      </c>
      <c r="E39" s="6" t="s">
        <v>69</v>
      </c>
      <c r="F39" s="13">
        <v>10</v>
      </c>
      <c r="G39" s="13" t="s">
        <v>81</v>
      </c>
      <c r="H39" s="13">
        <v>30</v>
      </c>
      <c r="I39" s="13">
        <v>0</v>
      </c>
      <c r="J39" s="13" t="s">
        <v>82</v>
      </c>
      <c r="K39" s="13">
        <v>0</v>
      </c>
      <c r="L39" s="13">
        <v>0</v>
      </c>
      <c r="M39" s="13">
        <v>0</v>
      </c>
      <c r="N39" s="13" t="s">
        <v>83</v>
      </c>
      <c r="O39" s="13">
        <v>0</v>
      </c>
      <c r="P39" s="13">
        <v>0</v>
      </c>
      <c r="Q39" s="13" t="s">
        <v>84</v>
      </c>
      <c r="R39" s="13" t="s">
        <v>85</v>
      </c>
    </row>
    <row r="40" spans="1:18" ht="12.75" thickBot="1">
      <c r="A40" s="6"/>
      <c r="B40" s="19" t="s">
        <v>28</v>
      </c>
      <c r="C40" s="24"/>
      <c r="D40" s="25"/>
      <c r="E40" s="24"/>
      <c r="F40" s="15">
        <v>7</v>
      </c>
      <c r="G40" s="16">
        <v>10</v>
      </c>
      <c r="H40" s="16">
        <v>9</v>
      </c>
      <c r="I40" s="16">
        <v>0</v>
      </c>
      <c r="J40" s="16">
        <v>12</v>
      </c>
      <c r="K40" s="16">
        <v>0</v>
      </c>
      <c r="L40" s="16">
        <v>0</v>
      </c>
      <c r="M40" s="16">
        <v>0</v>
      </c>
      <c r="N40" s="16">
        <v>13</v>
      </c>
      <c r="O40" s="16">
        <v>0</v>
      </c>
      <c r="P40" s="16">
        <v>0</v>
      </c>
      <c r="Q40" s="16">
        <v>11</v>
      </c>
      <c r="R40" s="16">
        <v>8</v>
      </c>
    </row>
    <row r="41" spans="1:18" ht="36.75" thickBot="1">
      <c r="A41" s="6" t="s">
        <v>86</v>
      </c>
      <c r="B41" s="11" t="s">
        <v>87</v>
      </c>
      <c r="C41" s="6" t="s">
        <v>25</v>
      </c>
      <c r="D41" s="12" t="s">
        <v>88</v>
      </c>
      <c r="E41" s="6" t="s">
        <v>47</v>
      </c>
      <c r="F41" s="13">
        <v>126.8</v>
      </c>
      <c r="G41" s="13">
        <v>149.80000000000001</v>
      </c>
      <c r="H41" s="13">
        <v>122.5</v>
      </c>
      <c r="I41" s="13">
        <v>200.7</v>
      </c>
      <c r="J41" s="13">
        <v>133.9</v>
      </c>
      <c r="K41" s="13">
        <v>104.9</v>
      </c>
      <c r="L41" s="13">
        <v>177</v>
      </c>
      <c r="M41" s="13">
        <v>270.60000000000002</v>
      </c>
      <c r="N41" s="13">
        <v>143.6</v>
      </c>
      <c r="O41" s="13">
        <v>181.7</v>
      </c>
      <c r="P41" s="13">
        <v>132.9</v>
      </c>
      <c r="Q41" s="13">
        <v>199.3</v>
      </c>
      <c r="R41" s="13">
        <v>149.80000000000001</v>
      </c>
    </row>
    <row r="42" spans="1:18" ht="12.75" thickBot="1">
      <c r="A42" s="6"/>
      <c r="B42" s="19" t="s">
        <v>28</v>
      </c>
      <c r="C42" s="24"/>
      <c r="D42" s="25"/>
      <c r="E42" s="24"/>
      <c r="F42" s="15">
        <v>3</v>
      </c>
      <c r="G42" s="16">
        <v>8</v>
      </c>
      <c r="H42" s="16">
        <v>2</v>
      </c>
      <c r="I42" s="16">
        <v>12</v>
      </c>
      <c r="J42" s="16">
        <v>5</v>
      </c>
      <c r="K42" s="16">
        <v>1</v>
      </c>
      <c r="L42" s="16">
        <v>9</v>
      </c>
      <c r="M42" s="16">
        <v>13</v>
      </c>
      <c r="N42" s="16">
        <v>6</v>
      </c>
      <c r="O42" s="16">
        <v>10</v>
      </c>
      <c r="P42" s="16">
        <v>4</v>
      </c>
      <c r="Q42" s="16">
        <v>11</v>
      </c>
      <c r="R42" s="16">
        <v>7</v>
      </c>
    </row>
    <row r="43" spans="1:18" ht="36.75" thickBot="1">
      <c r="A43" s="6" t="s">
        <v>89</v>
      </c>
      <c r="B43" s="11" t="s">
        <v>90</v>
      </c>
      <c r="C43" s="6" t="s">
        <v>91</v>
      </c>
      <c r="D43" s="12" t="s">
        <v>92</v>
      </c>
      <c r="E43" s="6" t="s">
        <v>93</v>
      </c>
      <c r="F43" s="13">
        <v>79.2</v>
      </c>
      <c r="G43" s="13">
        <v>79.400000000000006</v>
      </c>
      <c r="H43" s="13">
        <v>62.9</v>
      </c>
      <c r="I43" s="13">
        <v>84.7</v>
      </c>
      <c r="J43" s="13">
        <v>108.7</v>
      </c>
      <c r="K43" s="13">
        <v>90</v>
      </c>
      <c r="L43" s="13">
        <v>166.3</v>
      </c>
      <c r="M43" s="13">
        <v>78.900000000000006</v>
      </c>
      <c r="N43" s="13">
        <v>82.8</v>
      </c>
      <c r="O43" s="13">
        <v>88.6</v>
      </c>
      <c r="P43" s="13">
        <v>94.3</v>
      </c>
      <c r="Q43" s="13">
        <v>94</v>
      </c>
      <c r="R43" s="13">
        <v>89.3</v>
      </c>
    </row>
    <row r="44" spans="1:18" ht="12.75" thickBot="1">
      <c r="A44" s="6"/>
      <c r="B44" s="19" t="s">
        <v>28</v>
      </c>
      <c r="C44" s="24"/>
      <c r="D44" s="25"/>
      <c r="E44" s="24"/>
      <c r="F44" s="15">
        <v>3</v>
      </c>
      <c r="G44" s="16">
        <v>4</v>
      </c>
      <c r="H44" s="16">
        <v>1</v>
      </c>
      <c r="I44" s="16">
        <v>6</v>
      </c>
      <c r="J44" s="16">
        <v>12</v>
      </c>
      <c r="K44" s="16">
        <v>9</v>
      </c>
      <c r="L44" s="16">
        <v>13</v>
      </c>
      <c r="M44" s="16">
        <v>2</v>
      </c>
      <c r="N44" s="16">
        <v>5</v>
      </c>
      <c r="O44" s="16">
        <v>8</v>
      </c>
      <c r="P44" s="16">
        <v>11</v>
      </c>
      <c r="Q44" s="16">
        <v>10</v>
      </c>
      <c r="R44" s="16">
        <v>8</v>
      </c>
    </row>
    <row r="45" spans="1:18" ht="60.75" thickBot="1">
      <c r="A45" s="6" t="s">
        <v>94</v>
      </c>
      <c r="B45" s="11" t="s">
        <v>95</v>
      </c>
      <c r="C45" s="6" t="s">
        <v>25</v>
      </c>
      <c r="D45" s="12" t="s">
        <v>96</v>
      </c>
      <c r="E45" s="6" t="s">
        <v>97</v>
      </c>
      <c r="F45" s="13">
        <v>13.4</v>
      </c>
      <c r="G45" s="13">
        <v>38.6</v>
      </c>
      <c r="H45" s="13">
        <v>28.3</v>
      </c>
      <c r="I45" s="13">
        <v>32.6</v>
      </c>
      <c r="J45" s="13">
        <v>27.7</v>
      </c>
      <c r="K45" s="13">
        <v>84.5</v>
      </c>
      <c r="L45" s="13">
        <v>41.7</v>
      </c>
      <c r="M45" s="13">
        <v>10.7</v>
      </c>
      <c r="N45" s="13">
        <v>47.4</v>
      </c>
      <c r="O45" s="13">
        <v>16.899999999999999</v>
      </c>
      <c r="P45" s="13">
        <v>17.600000000000001</v>
      </c>
      <c r="Q45" s="13">
        <v>15.4</v>
      </c>
      <c r="R45" s="13">
        <v>15.2</v>
      </c>
    </row>
    <row r="46" spans="1:18" ht="12.75" thickBot="1">
      <c r="A46" s="6"/>
      <c r="B46" s="19" t="s">
        <v>28</v>
      </c>
      <c r="C46" s="24"/>
      <c r="D46" s="25"/>
      <c r="E46" s="24"/>
      <c r="F46" s="16">
        <v>2</v>
      </c>
      <c r="G46" s="16">
        <v>10</v>
      </c>
      <c r="H46" s="16">
        <v>8</v>
      </c>
      <c r="I46" s="16">
        <v>9</v>
      </c>
      <c r="J46" s="16">
        <v>7</v>
      </c>
      <c r="K46" s="16">
        <v>13</v>
      </c>
      <c r="L46" s="16">
        <v>11</v>
      </c>
      <c r="M46" s="16">
        <v>1</v>
      </c>
      <c r="N46" s="16">
        <v>12</v>
      </c>
      <c r="O46" s="16">
        <v>5</v>
      </c>
      <c r="P46" s="16">
        <v>6</v>
      </c>
      <c r="Q46" s="16">
        <v>4</v>
      </c>
      <c r="R46" s="16">
        <v>3</v>
      </c>
    </row>
    <row r="47" spans="1:18" ht="60.75" thickBot="1">
      <c r="A47" s="6" t="s">
        <v>98</v>
      </c>
      <c r="B47" s="11" t="s">
        <v>99</v>
      </c>
      <c r="C47" s="6" t="s">
        <v>25</v>
      </c>
      <c r="D47" s="12" t="s">
        <v>100</v>
      </c>
      <c r="E47" s="17" t="s">
        <v>97</v>
      </c>
      <c r="F47" s="13">
        <v>5</v>
      </c>
      <c r="G47" s="13">
        <v>5</v>
      </c>
      <c r="H47" s="13">
        <v>14</v>
      </c>
      <c r="I47" s="13">
        <v>5</v>
      </c>
      <c r="J47" s="13">
        <v>12</v>
      </c>
      <c r="K47" s="13">
        <v>10</v>
      </c>
      <c r="L47" s="13">
        <v>18</v>
      </c>
      <c r="M47" s="13">
        <v>10</v>
      </c>
      <c r="N47" s="13">
        <v>20</v>
      </c>
      <c r="O47" s="13">
        <v>5</v>
      </c>
      <c r="P47" s="13">
        <v>19</v>
      </c>
      <c r="Q47" s="13">
        <v>15</v>
      </c>
      <c r="R47" s="13">
        <v>0</v>
      </c>
    </row>
    <row r="48" spans="1:18" ht="12.75" thickBot="1">
      <c r="A48" s="6"/>
      <c r="B48" s="19" t="s">
        <v>28</v>
      </c>
      <c r="C48" s="24"/>
      <c r="D48" s="25"/>
      <c r="E48" s="24"/>
      <c r="F48" s="15">
        <v>6</v>
      </c>
      <c r="G48" s="16">
        <v>6</v>
      </c>
      <c r="H48" s="16">
        <v>9</v>
      </c>
      <c r="I48" s="16">
        <v>6</v>
      </c>
      <c r="J48" s="16">
        <v>8</v>
      </c>
      <c r="K48" s="16">
        <v>7</v>
      </c>
      <c r="L48" s="16">
        <v>11</v>
      </c>
      <c r="M48" s="16">
        <v>7</v>
      </c>
      <c r="N48" s="16">
        <v>13</v>
      </c>
      <c r="O48" s="16">
        <v>6</v>
      </c>
      <c r="P48" s="16">
        <v>12</v>
      </c>
      <c r="Q48" s="16">
        <v>10</v>
      </c>
      <c r="R48" s="16">
        <v>0</v>
      </c>
    </row>
    <row r="49" spans="1:18" ht="60.75" thickBot="1">
      <c r="A49" s="6" t="s">
        <v>101</v>
      </c>
      <c r="B49" s="11" t="s">
        <v>102</v>
      </c>
      <c r="C49" s="6" t="s">
        <v>25</v>
      </c>
      <c r="D49" s="12" t="s">
        <v>103</v>
      </c>
      <c r="E49" s="17" t="s">
        <v>97</v>
      </c>
      <c r="F49" s="13">
        <v>15</v>
      </c>
      <c r="G49" s="13">
        <v>30</v>
      </c>
      <c r="H49" s="13">
        <v>15</v>
      </c>
      <c r="I49" s="13">
        <v>20</v>
      </c>
      <c r="J49" s="13">
        <v>10</v>
      </c>
      <c r="K49" s="13">
        <v>20</v>
      </c>
      <c r="L49" s="13">
        <v>15</v>
      </c>
      <c r="M49" s="13">
        <v>5</v>
      </c>
      <c r="N49" s="13">
        <v>15</v>
      </c>
      <c r="O49" s="13">
        <v>10</v>
      </c>
      <c r="P49" s="13">
        <v>5</v>
      </c>
      <c r="Q49" s="13">
        <v>4</v>
      </c>
      <c r="R49" s="13">
        <v>10</v>
      </c>
    </row>
    <row r="50" spans="1:18" ht="12.75" thickBot="1">
      <c r="A50" s="6"/>
      <c r="B50" s="19" t="s">
        <v>28</v>
      </c>
      <c r="C50" s="24"/>
      <c r="D50" s="25"/>
      <c r="E50" s="24"/>
      <c r="F50" s="15">
        <v>11</v>
      </c>
      <c r="G50" s="16">
        <v>13</v>
      </c>
      <c r="H50" s="16">
        <v>11</v>
      </c>
      <c r="I50" s="16">
        <v>12</v>
      </c>
      <c r="J50" s="16">
        <v>10</v>
      </c>
      <c r="K50" s="16">
        <v>12</v>
      </c>
      <c r="L50" s="16">
        <v>11</v>
      </c>
      <c r="M50" s="16">
        <v>9</v>
      </c>
      <c r="N50" s="16">
        <v>11</v>
      </c>
      <c r="O50" s="16">
        <v>10</v>
      </c>
      <c r="P50" s="16">
        <v>9</v>
      </c>
      <c r="Q50" s="16">
        <v>8</v>
      </c>
      <c r="R50" s="16">
        <v>10</v>
      </c>
    </row>
    <row r="51" spans="1:18" ht="68.25" customHeight="1" thickBot="1">
      <c r="A51" s="6" t="s">
        <v>104</v>
      </c>
      <c r="B51" s="11" t="s">
        <v>105</v>
      </c>
      <c r="C51" s="6" t="s">
        <v>64</v>
      </c>
      <c r="D51" s="12" t="s">
        <v>106</v>
      </c>
      <c r="E51" s="6" t="s">
        <v>69</v>
      </c>
      <c r="F51" s="13">
        <v>6</v>
      </c>
      <c r="G51" s="13">
        <v>5</v>
      </c>
      <c r="H51" s="13">
        <v>10</v>
      </c>
      <c r="I51" s="13"/>
      <c r="J51" s="13">
        <v>5</v>
      </c>
      <c r="K51" s="13">
        <v>5</v>
      </c>
      <c r="L51" s="13"/>
      <c r="M51" s="13">
        <v>0</v>
      </c>
      <c r="N51" s="13">
        <v>12</v>
      </c>
      <c r="O51" s="13">
        <v>4</v>
      </c>
      <c r="P51" s="13"/>
      <c r="Q51" s="13">
        <v>5</v>
      </c>
      <c r="R51" s="13">
        <v>8</v>
      </c>
    </row>
    <row r="52" spans="1:18" ht="12.75" thickBot="1">
      <c r="A52" s="6"/>
      <c r="B52" s="19" t="s">
        <v>28</v>
      </c>
      <c r="C52" s="24"/>
      <c r="D52" s="25"/>
      <c r="E52" s="24"/>
      <c r="F52" s="16">
        <v>10</v>
      </c>
      <c r="G52" s="16">
        <v>10</v>
      </c>
      <c r="H52" s="16">
        <v>10</v>
      </c>
      <c r="I52" s="16">
        <v>0</v>
      </c>
      <c r="J52" s="16">
        <v>10</v>
      </c>
      <c r="K52" s="16">
        <v>10</v>
      </c>
      <c r="L52" s="16">
        <v>0</v>
      </c>
      <c r="M52" s="16">
        <v>0</v>
      </c>
      <c r="N52" s="16">
        <v>10</v>
      </c>
      <c r="O52" s="16">
        <v>5</v>
      </c>
      <c r="P52" s="16">
        <v>0</v>
      </c>
      <c r="Q52" s="16">
        <v>10</v>
      </c>
      <c r="R52" s="16">
        <v>10</v>
      </c>
    </row>
    <row r="53" spans="1:18" ht="60" customHeight="1" thickBot="1">
      <c r="A53" s="6" t="s">
        <v>107</v>
      </c>
      <c r="B53" s="11" t="s">
        <v>108</v>
      </c>
      <c r="C53" s="6" t="s">
        <v>64</v>
      </c>
      <c r="D53" s="12" t="s">
        <v>109</v>
      </c>
      <c r="E53" s="6" t="s">
        <v>110</v>
      </c>
      <c r="F53" s="13">
        <v>2</v>
      </c>
      <c r="G53" s="13">
        <v>0</v>
      </c>
      <c r="H53" s="13">
        <v>2</v>
      </c>
      <c r="I53" s="13"/>
      <c r="J53" s="13">
        <v>0</v>
      </c>
      <c r="K53" s="13">
        <v>3</v>
      </c>
      <c r="L53" s="13"/>
      <c r="M53" s="13">
        <v>0</v>
      </c>
      <c r="N53" s="13">
        <v>0</v>
      </c>
      <c r="O53" s="13">
        <v>3</v>
      </c>
      <c r="P53" s="13"/>
      <c r="Q53" s="13">
        <v>0</v>
      </c>
      <c r="R53" s="13">
        <v>2</v>
      </c>
    </row>
    <row r="54" spans="1:18" ht="12.75" thickBot="1">
      <c r="A54" s="6"/>
      <c r="B54" s="19" t="s">
        <v>28</v>
      </c>
      <c r="C54" s="24"/>
      <c r="D54" s="25"/>
      <c r="E54" s="24"/>
      <c r="F54" s="15">
        <v>5</v>
      </c>
      <c r="G54" s="16">
        <v>0</v>
      </c>
      <c r="H54" s="16">
        <v>5</v>
      </c>
      <c r="I54" s="16">
        <v>0</v>
      </c>
      <c r="J54" s="16">
        <v>0</v>
      </c>
      <c r="K54" s="16">
        <v>10</v>
      </c>
      <c r="L54" s="16">
        <v>0</v>
      </c>
      <c r="M54" s="16">
        <v>0</v>
      </c>
      <c r="N54" s="16">
        <v>0</v>
      </c>
      <c r="O54" s="16">
        <v>10</v>
      </c>
      <c r="P54" s="16">
        <v>0</v>
      </c>
      <c r="Q54" s="16">
        <v>0</v>
      </c>
      <c r="R54" s="16">
        <v>5</v>
      </c>
    </row>
    <row r="55" spans="1:18" ht="36.75" thickBot="1">
      <c r="A55" s="6" t="s">
        <v>111</v>
      </c>
      <c r="B55" s="11" t="s">
        <v>112</v>
      </c>
      <c r="C55" s="6" t="s">
        <v>25</v>
      </c>
      <c r="D55" s="12" t="s">
        <v>113</v>
      </c>
      <c r="E55" s="6" t="s">
        <v>69</v>
      </c>
      <c r="F55" s="13">
        <v>90</v>
      </c>
      <c r="G55" s="13">
        <v>20</v>
      </c>
      <c r="H55" s="13">
        <v>90</v>
      </c>
      <c r="I55" s="13">
        <v>10</v>
      </c>
      <c r="J55" s="13">
        <v>90</v>
      </c>
      <c r="K55" s="13">
        <v>60</v>
      </c>
      <c r="L55" s="13">
        <v>50</v>
      </c>
      <c r="M55" s="13">
        <v>50</v>
      </c>
      <c r="N55" s="13">
        <v>60</v>
      </c>
      <c r="O55" s="13">
        <v>60</v>
      </c>
      <c r="P55" s="13">
        <v>50</v>
      </c>
      <c r="Q55" s="13">
        <v>80</v>
      </c>
      <c r="R55" s="13">
        <v>70</v>
      </c>
    </row>
    <row r="56" spans="1:18" ht="12.75" thickBot="1">
      <c r="A56" s="6"/>
      <c r="B56" s="19" t="s">
        <v>28</v>
      </c>
      <c r="C56" s="24"/>
      <c r="D56" s="25"/>
      <c r="E56" s="24"/>
      <c r="F56" s="15">
        <v>13</v>
      </c>
      <c r="G56" s="16">
        <v>8</v>
      </c>
      <c r="H56" s="16">
        <v>13</v>
      </c>
      <c r="I56" s="16">
        <v>7</v>
      </c>
      <c r="J56" s="16">
        <v>13</v>
      </c>
      <c r="K56" s="16">
        <v>10</v>
      </c>
      <c r="L56" s="16">
        <v>9</v>
      </c>
      <c r="M56" s="16">
        <v>9</v>
      </c>
      <c r="N56" s="16">
        <v>10</v>
      </c>
      <c r="O56" s="16">
        <v>10</v>
      </c>
      <c r="P56" s="16">
        <v>9</v>
      </c>
      <c r="Q56" s="16">
        <v>12</v>
      </c>
      <c r="R56" s="16">
        <v>11</v>
      </c>
    </row>
    <row r="57" spans="1:18" ht="48.75" thickBot="1">
      <c r="A57" s="6" t="s">
        <v>114</v>
      </c>
      <c r="B57" s="11" t="s">
        <v>115</v>
      </c>
      <c r="C57" s="6" t="s">
        <v>25</v>
      </c>
      <c r="D57" s="12" t="s">
        <v>116</v>
      </c>
      <c r="E57" s="6" t="s">
        <v>47</v>
      </c>
      <c r="F57" s="13">
        <v>25</v>
      </c>
      <c r="G57" s="20">
        <v>38.1</v>
      </c>
      <c r="H57" s="13">
        <v>56</v>
      </c>
      <c r="I57" s="13">
        <v>35</v>
      </c>
      <c r="J57" s="13">
        <v>60</v>
      </c>
      <c r="K57" s="13">
        <v>40</v>
      </c>
      <c r="L57" s="13">
        <v>51</v>
      </c>
      <c r="M57" s="13">
        <v>55</v>
      </c>
      <c r="N57" s="13">
        <v>65</v>
      </c>
      <c r="O57" s="13">
        <v>46</v>
      </c>
      <c r="P57" s="13">
        <v>62</v>
      </c>
      <c r="Q57" s="13">
        <v>72</v>
      </c>
      <c r="R57" s="13">
        <v>30</v>
      </c>
    </row>
    <row r="58" spans="1:18" ht="17.45" customHeight="1" thickBot="1">
      <c r="A58" s="6"/>
      <c r="B58" s="19" t="s">
        <v>28</v>
      </c>
      <c r="C58" s="24"/>
      <c r="D58" s="25"/>
      <c r="E58" s="24"/>
      <c r="F58" s="15">
        <v>1</v>
      </c>
      <c r="G58" s="16">
        <v>4</v>
      </c>
      <c r="H58" s="16">
        <v>9</v>
      </c>
      <c r="I58" s="16">
        <v>3</v>
      </c>
      <c r="J58" s="16">
        <v>10</v>
      </c>
      <c r="K58" s="16">
        <v>5</v>
      </c>
      <c r="L58" s="16">
        <v>7</v>
      </c>
      <c r="M58" s="16">
        <v>8</v>
      </c>
      <c r="N58" s="16">
        <v>12</v>
      </c>
      <c r="O58" s="16">
        <v>6</v>
      </c>
      <c r="P58" s="16">
        <v>11</v>
      </c>
      <c r="Q58" s="16">
        <v>13</v>
      </c>
      <c r="R58" s="16">
        <v>2</v>
      </c>
    </row>
    <row r="59" spans="1:18">
      <c r="A59" s="6"/>
      <c r="B59" s="26" t="s">
        <v>117</v>
      </c>
      <c r="C59" s="9"/>
      <c r="D59" s="9"/>
      <c r="E59" s="9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</row>
    <row r="60" spans="1:18" ht="36">
      <c r="A60" s="6" t="s">
        <v>4</v>
      </c>
      <c r="B60" s="6" t="s">
        <v>5</v>
      </c>
      <c r="C60" s="6" t="s">
        <v>6</v>
      </c>
      <c r="D60" s="6" t="s">
        <v>7</v>
      </c>
      <c r="E60" s="6" t="s">
        <v>8</v>
      </c>
      <c r="F60" s="7" t="s">
        <v>9</v>
      </c>
      <c r="G60" s="7" t="s">
        <v>10</v>
      </c>
      <c r="H60" s="7" t="s">
        <v>11</v>
      </c>
      <c r="I60" s="7" t="s">
        <v>12</v>
      </c>
      <c r="J60" s="7" t="s">
        <v>13</v>
      </c>
      <c r="K60" s="7" t="s">
        <v>14</v>
      </c>
      <c r="L60" s="7" t="s">
        <v>15</v>
      </c>
      <c r="M60" s="7" t="s">
        <v>16</v>
      </c>
      <c r="N60" s="7" t="s">
        <v>17</v>
      </c>
      <c r="O60" s="7" t="s">
        <v>18</v>
      </c>
      <c r="P60" s="7" t="s">
        <v>19</v>
      </c>
      <c r="Q60" s="7" t="s">
        <v>20</v>
      </c>
      <c r="R60" s="7" t="s">
        <v>21</v>
      </c>
    </row>
    <row r="61" spans="1:18" ht="36" customHeight="1" thickBot="1">
      <c r="A61" s="6" t="s">
        <v>118</v>
      </c>
      <c r="B61" s="27" t="s">
        <v>119</v>
      </c>
      <c r="C61" s="6" t="s">
        <v>120</v>
      </c>
      <c r="D61" s="12" t="s">
        <v>121</v>
      </c>
      <c r="E61" s="6" t="s">
        <v>122</v>
      </c>
      <c r="F61" s="13">
        <v>3346</v>
      </c>
      <c r="G61" s="13">
        <v>115</v>
      </c>
      <c r="H61" s="13">
        <v>845</v>
      </c>
      <c r="I61" s="13">
        <v>95</v>
      </c>
      <c r="J61" s="13">
        <v>191</v>
      </c>
      <c r="K61" s="13">
        <v>0</v>
      </c>
      <c r="L61" s="13">
        <v>363</v>
      </c>
      <c r="M61" s="13">
        <v>634</v>
      </c>
      <c r="N61" s="13">
        <v>467</v>
      </c>
      <c r="O61" s="13">
        <v>102</v>
      </c>
      <c r="P61" s="13">
        <v>529</v>
      </c>
      <c r="Q61" s="13">
        <v>3508</v>
      </c>
      <c r="R61" s="13">
        <v>3550</v>
      </c>
    </row>
    <row r="62" spans="1:18" ht="12.75" thickBot="1">
      <c r="A62" s="6"/>
      <c r="B62" s="19" t="s">
        <v>28</v>
      </c>
      <c r="C62" s="24"/>
      <c r="D62" s="25"/>
      <c r="E62" s="24"/>
      <c r="F62" s="15">
        <v>11</v>
      </c>
      <c r="G62" s="16">
        <v>4</v>
      </c>
      <c r="H62" s="16">
        <v>10</v>
      </c>
      <c r="I62" s="16">
        <v>2</v>
      </c>
      <c r="J62" s="16">
        <v>5</v>
      </c>
      <c r="K62" s="16">
        <v>0</v>
      </c>
      <c r="L62" s="16">
        <v>6</v>
      </c>
      <c r="M62" s="16">
        <v>9</v>
      </c>
      <c r="N62" s="16">
        <v>7</v>
      </c>
      <c r="O62" s="16">
        <v>3</v>
      </c>
      <c r="P62" s="16">
        <v>8</v>
      </c>
      <c r="Q62" s="16">
        <v>12</v>
      </c>
      <c r="R62" s="16">
        <v>13</v>
      </c>
    </row>
    <row r="63" spans="1:18" ht="48.75" thickBot="1">
      <c r="A63" s="6" t="s">
        <v>123</v>
      </c>
      <c r="B63" s="11" t="s">
        <v>124</v>
      </c>
      <c r="C63" s="6" t="s">
        <v>25</v>
      </c>
      <c r="D63" s="12" t="s">
        <v>125</v>
      </c>
      <c r="E63" s="6" t="s">
        <v>122</v>
      </c>
      <c r="F63" s="13">
        <v>70</v>
      </c>
      <c r="G63" s="13">
        <v>65</v>
      </c>
      <c r="H63" s="13">
        <v>85</v>
      </c>
      <c r="I63" s="13">
        <v>78</v>
      </c>
      <c r="J63" s="13">
        <v>85</v>
      </c>
      <c r="K63" s="13">
        <v>90</v>
      </c>
      <c r="L63" s="13">
        <v>70</v>
      </c>
      <c r="M63" s="13">
        <v>80</v>
      </c>
      <c r="N63" s="13">
        <v>62</v>
      </c>
      <c r="O63" s="13">
        <v>87</v>
      </c>
      <c r="P63" s="13">
        <v>70</v>
      </c>
      <c r="Q63" s="13">
        <v>70</v>
      </c>
      <c r="R63" s="13">
        <v>75</v>
      </c>
    </row>
    <row r="64" spans="1:18" ht="12.75" thickBot="1">
      <c r="A64" s="6"/>
      <c r="B64" s="19" t="s">
        <v>28</v>
      </c>
      <c r="C64" s="24"/>
      <c r="D64" s="25"/>
      <c r="E64" s="24"/>
      <c r="F64" s="15">
        <v>7</v>
      </c>
      <c r="G64" s="16">
        <v>6</v>
      </c>
      <c r="H64" s="16">
        <v>11</v>
      </c>
      <c r="I64" s="16">
        <v>9</v>
      </c>
      <c r="J64" s="16">
        <v>11</v>
      </c>
      <c r="K64" s="16">
        <v>13</v>
      </c>
      <c r="L64" s="16">
        <v>7</v>
      </c>
      <c r="M64" s="16">
        <v>10</v>
      </c>
      <c r="N64" s="16">
        <v>5</v>
      </c>
      <c r="O64" s="16">
        <v>12</v>
      </c>
      <c r="P64" s="16">
        <v>7</v>
      </c>
      <c r="Q64" s="16">
        <v>7</v>
      </c>
      <c r="R64" s="16">
        <v>8</v>
      </c>
    </row>
    <row r="65" spans="1:22" ht="48.75" thickBot="1">
      <c r="A65" s="6" t="s">
        <v>126</v>
      </c>
      <c r="B65" s="11" t="s">
        <v>127</v>
      </c>
      <c r="C65" s="6" t="s">
        <v>25</v>
      </c>
      <c r="D65" s="11" t="s">
        <v>128</v>
      </c>
      <c r="E65" s="6" t="s">
        <v>129</v>
      </c>
      <c r="F65" s="28">
        <v>53.898050974512742</v>
      </c>
      <c r="G65" s="28">
        <v>40.606060606060609</v>
      </c>
      <c r="H65" s="28">
        <v>34.332148298628745</v>
      </c>
      <c r="I65" s="28">
        <v>45.335515548281506</v>
      </c>
      <c r="J65" s="28">
        <v>62.717013888888886</v>
      </c>
      <c r="K65" s="28">
        <v>89.648033126293996</v>
      </c>
      <c r="L65" s="28">
        <v>22.249388753056234</v>
      </c>
      <c r="M65" s="28">
        <v>31.281407035175878</v>
      </c>
      <c r="N65" s="28">
        <v>49.559471365638771</v>
      </c>
      <c r="O65" s="28">
        <v>40.268225584594227</v>
      </c>
      <c r="P65" s="28">
        <v>61.906893464637427</v>
      </c>
      <c r="Q65" s="28">
        <v>38.844422211105552</v>
      </c>
      <c r="R65" s="28">
        <v>52.103849597135188</v>
      </c>
    </row>
    <row r="66" spans="1:22" ht="12.75" thickBot="1">
      <c r="A66" s="6"/>
      <c r="B66" s="19" t="s">
        <v>28</v>
      </c>
      <c r="C66" s="24"/>
      <c r="D66" s="25"/>
      <c r="E66" s="24"/>
      <c r="F66" s="15">
        <v>10</v>
      </c>
      <c r="G66" s="16">
        <v>6</v>
      </c>
      <c r="H66" s="16">
        <v>3</v>
      </c>
      <c r="I66" s="16">
        <v>7</v>
      </c>
      <c r="J66" s="16">
        <v>12</v>
      </c>
      <c r="K66" s="16">
        <v>13</v>
      </c>
      <c r="L66" s="16">
        <v>1</v>
      </c>
      <c r="M66" s="16">
        <v>2</v>
      </c>
      <c r="N66" s="16">
        <v>8</v>
      </c>
      <c r="O66" s="16">
        <v>5</v>
      </c>
      <c r="P66" s="16">
        <v>11</v>
      </c>
      <c r="Q66" s="16">
        <v>4</v>
      </c>
      <c r="R66" s="16">
        <v>9</v>
      </c>
    </row>
    <row r="67" spans="1:22" ht="48.75" thickBot="1">
      <c r="A67" s="6" t="s">
        <v>130</v>
      </c>
      <c r="B67" s="27" t="s">
        <v>131</v>
      </c>
      <c r="C67" s="6" t="s">
        <v>132</v>
      </c>
      <c r="D67" s="11" t="s">
        <v>133</v>
      </c>
      <c r="E67" s="6" t="s">
        <v>122</v>
      </c>
      <c r="F67" s="13">
        <v>70</v>
      </c>
      <c r="G67" s="13">
        <v>80</v>
      </c>
      <c r="H67" s="13">
        <v>34</v>
      </c>
      <c r="I67" s="13">
        <v>31</v>
      </c>
      <c r="J67" s="13">
        <v>70</v>
      </c>
      <c r="K67" s="13">
        <v>70</v>
      </c>
      <c r="L67" s="13">
        <v>12</v>
      </c>
      <c r="M67" s="13">
        <v>95</v>
      </c>
      <c r="N67" s="13">
        <v>50</v>
      </c>
      <c r="O67" s="13">
        <v>33</v>
      </c>
      <c r="P67" s="13">
        <v>43</v>
      </c>
      <c r="Q67" s="13">
        <v>65</v>
      </c>
      <c r="R67" s="13">
        <v>65</v>
      </c>
      <c r="S67" s="1" t="s">
        <v>134</v>
      </c>
    </row>
    <row r="68" spans="1:22" ht="12.75" thickBot="1">
      <c r="A68" s="6"/>
      <c r="B68" s="19" t="s">
        <v>28</v>
      </c>
      <c r="C68" s="24"/>
      <c r="D68" s="25"/>
      <c r="E68" s="24"/>
      <c r="F68" s="15">
        <v>12</v>
      </c>
      <c r="G68" s="16">
        <v>13</v>
      </c>
      <c r="H68" s="16">
        <v>7</v>
      </c>
      <c r="I68" s="16">
        <v>5</v>
      </c>
      <c r="J68" s="16">
        <v>12</v>
      </c>
      <c r="K68" s="16">
        <v>12</v>
      </c>
      <c r="L68" s="16">
        <v>4</v>
      </c>
      <c r="M68" s="16">
        <v>8</v>
      </c>
      <c r="N68" s="16">
        <v>10</v>
      </c>
      <c r="O68" s="16">
        <v>6</v>
      </c>
      <c r="P68" s="16">
        <v>9</v>
      </c>
      <c r="Q68" s="16">
        <v>11</v>
      </c>
      <c r="R68" s="16">
        <v>11</v>
      </c>
    </row>
    <row r="69" spans="1:22" ht="24.75" thickBot="1">
      <c r="A69" s="6" t="s">
        <v>135</v>
      </c>
      <c r="B69" s="27" t="s">
        <v>136</v>
      </c>
      <c r="C69" s="6" t="s">
        <v>132</v>
      </c>
      <c r="D69" s="12" t="s">
        <v>137</v>
      </c>
      <c r="E69" s="6" t="s">
        <v>69</v>
      </c>
      <c r="F69" s="13">
        <v>100</v>
      </c>
      <c r="G69" s="13">
        <v>75</v>
      </c>
      <c r="H69" s="13">
        <v>90</v>
      </c>
      <c r="I69" s="13"/>
      <c r="J69" s="13">
        <v>70</v>
      </c>
      <c r="K69" s="13">
        <v>60</v>
      </c>
      <c r="L69" s="13"/>
      <c r="M69" s="13">
        <v>96</v>
      </c>
      <c r="N69" s="13">
        <v>45</v>
      </c>
      <c r="O69" s="13">
        <v>0</v>
      </c>
      <c r="P69" s="13"/>
      <c r="Q69" s="13">
        <v>75</v>
      </c>
      <c r="R69" s="13">
        <v>50</v>
      </c>
    </row>
    <row r="70" spans="1:22" ht="12.75" thickBot="1">
      <c r="A70" s="6"/>
      <c r="B70" s="19" t="s">
        <v>28</v>
      </c>
      <c r="C70" s="24"/>
      <c r="D70" s="25"/>
      <c r="E70" s="24"/>
      <c r="F70" s="15">
        <v>13</v>
      </c>
      <c r="G70" s="16">
        <v>10</v>
      </c>
      <c r="H70" s="16">
        <v>12</v>
      </c>
      <c r="I70" s="16"/>
      <c r="J70" s="16">
        <v>9</v>
      </c>
      <c r="K70" s="16">
        <v>8</v>
      </c>
      <c r="L70" s="16"/>
      <c r="M70" s="16"/>
      <c r="N70" s="16">
        <v>6</v>
      </c>
      <c r="O70" s="16"/>
      <c r="P70" s="16"/>
      <c r="Q70" s="16">
        <v>11</v>
      </c>
      <c r="R70" s="16">
        <v>7</v>
      </c>
    </row>
    <row r="71" spans="1:22" ht="48.75" thickBot="1">
      <c r="A71" s="6" t="s">
        <v>138</v>
      </c>
      <c r="B71" s="11" t="s">
        <v>139</v>
      </c>
      <c r="C71" s="11" t="s">
        <v>140</v>
      </c>
      <c r="D71" s="12" t="s">
        <v>141</v>
      </c>
      <c r="E71" s="6" t="s">
        <v>142</v>
      </c>
      <c r="F71" s="29">
        <v>11</v>
      </c>
      <c r="G71" s="29">
        <v>5</v>
      </c>
      <c r="H71" s="29">
        <v>2</v>
      </c>
      <c r="I71" s="29">
        <v>13</v>
      </c>
      <c r="J71" s="29">
        <v>4</v>
      </c>
      <c r="K71" s="29">
        <v>3</v>
      </c>
      <c r="L71" s="29">
        <v>10</v>
      </c>
      <c r="M71" s="29">
        <v>12</v>
      </c>
      <c r="N71" s="29">
        <v>6</v>
      </c>
      <c r="O71" s="29">
        <v>7</v>
      </c>
      <c r="P71" s="29">
        <v>9</v>
      </c>
      <c r="Q71" s="29">
        <v>1</v>
      </c>
      <c r="R71" s="29">
        <v>8</v>
      </c>
    </row>
    <row r="72" spans="1:22" ht="12.75" thickBot="1">
      <c r="A72" s="6"/>
      <c r="B72" s="19" t="s">
        <v>28</v>
      </c>
      <c r="C72" s="24"/>
      <c r="D72" s="25"/>
      <c r="E72" s="24"/>
      <c r="F72" s="15">
        <v>3</v>
      </c>
      <c r="G72" s="16">
        <v>9</v>
      </c>
      <c r="H72" s="16">
        <v>12</v>
      </c>
      <c r="I72" s="16">
        <v>1</v>
      </c>
      <c r="J72" s="16">
        <v>10</v>
      </c>
      <c r="K72" s="16">
        <v>11</v>
      </c>
      <c r="L72" s="16">
        <v>4</v>
      </c>
      <c r="M72" s="16">
        <v>2</v>
      </c>
      <c r="N72" s="16">
        <v>8</v>
      </c>
      <c r="O72" s="16">
        <v>7</v>
      </c>
      <c r="P72" s="16">
        <v>5</v>
      </c>
      <c r="Q72" s="16">
        <v>13</v>
      </c>
      <c r="R72" s="16">
        <v>6</v>
      </c>
    </row>
    <row r="73" spans="1:22" ht="134.44999999999999" customHeight="1" thickBot="1">
      <c r="A73" s="6" t="s">
        <v>143</v>
      </c>
      <c r="B73" s="11" t="s">
        <v>144</v>
      </c>
      <c r="C73" s="6" t="s">
        <v>132</v>
      </c>
      <c r="D73" s="12" t="s">
        <v>145</v>
      </c>
      <c r="E73" s="17" t="s">
        <v>122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</row>
    <row r="74" spans="1:22" ht="13.15" customHeight="1" thickBot="1">
      <c r="A74" s="6"/>
      <c r="B74" s="19" t="s">
        <v>28</v>
      </c>
      <c r="C74" s="24"/>
      <c r="D74" s="25"/>
      <c r="E74" s="24"/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</row>
    <row r="75" spans="1:22" ht="64.5" customHeight="1" thickBot="1">
      <c r="A75" s="6" t="s">
        <v>146</v>
      </c>
      <c r="B75" s="11" t="s">
        <v>147</v>
      </c>
      <c r="C75" s="6" t="s">
        <v>132</v>
      </c>
      <c r="D75" s="12" t="s">
        <v>148</v>
      </c>
      <c r="E75" s="6" t="s">
        <v>149</v>
      </c>
      <c r="F75" s="13">
        <v>59.9</v>
      </c>
      <c r="G75" s="13">
        <v>79.2</v>
      </c>
      <c r="H75" s="13">
        <v>62.3</v>
      </c>
      <c r="I75" s="13">
        <v>36.799999999999997</v>
      </c>
      <c r="J75" s="13">
        <v>64.099999999999994</v>
      </c>
      <c r="K75" s="13">
        <v>76.8</v>
      </c>
      <c r="L75" s="13">
        <v>57.9</v>
      </c>
      <c r="M75" s="13">
        <v>63</v>
      </c>
      <c r="N75" s="13">
        <v>74.599999999999994</v>
      </c>
      <c r="O75" s="13">
        <v>24.9</v>
      </c>
      <c r="P75" s="13">
        <v>49.6</v>
      </c>
      <c r="Q75" s="13">
        <v>59.6</v>
      </c>
      <c r="R75" s="13">
        <v>84</v>
      </c>
    </row>
    <row r="76" spans="1:22" ht="12.75" thickBot="1">
      <c r="A76" s="6"/>
      <c r="B76" s="19" t="s">
        <v>28</v>
      </c>
      <c r="C76" s="24"/>
      <c r="D76" s="25"/>
      <c r="E76" s="24"/>
      <c r="F76" s="15">
        <v>9</v>
      </c>
      <c r="G76" s="16">
        <v>2</v>
      </c>
      <c r="H76" s="16">
        <v>8</v>
      </c>
      <c r="I76" s="16">
        <v>13</v>
      </c>
      <c r="J76" s="16">
        <v>6</v>
      </c>
      <c r="K76" s="16">
        <v>3</v>
      </c>
      <c r="L76" s="16">
        <v>11</v>
      </c>
      <c r="M76" s="16">
        <v>7</v>
      </c>
      <c r="N76" s="16">
        <v>4</v>
      </c>
      <c r="O76" s="16">
        <v>5</v>
      </c>
      <c r="P76" s="16">
        <v>12</v>
      </c>
      <c r="Q76" s="16">
        <v>10</v>
      </c>
      <c r="R76" s="16">
        <v>1</v>
      </c>
      <c r="V76" s="1" t="s">
        <v>150</v>
      </c>
    </row>
    <row r="77" spans="1:22">
      <c r="A77" s="6"/>
      <c r="B77" s="9" t="s">
        <v>151</v>
      </c>
      <c r="C77" s="9"/>
      <c r="D77" s="9"/>
      <c r="E77" s="9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</row>
    <row r="78" spans="1:22" ht="64.5" customHeight="1" thickBot="1">
      <c r="A78" s="6" t="s">
        <v>152</v>
      </c>
      <c r="B78" s="11" t="s">
        <v>153</v>
      </c>
      <c r="C78" s="30" t="s">
        <v>140</v>
      </c>
      <c r="D78" s="12" t="s">
        <v>154</v>
      </c>
      <c r="E78" s="6" t="s">
        <v>69</v>
      </c>
      <c r="F78" s="31">
        <v>10</v>
      </c>
      <c r="G78" s="31">
        <v>10</v>
      </c>
      <c r="H78" s="31">
        <v>10</v>
      </c>
      <c r="I78" s="31">
        <v>7</v>
      </c>
      <c r="J78" s="31">
        <v>10</v>
      </c>
      <c r="K78" s="31">
        <v>7</v>
      </c>
      <c r="L78" s="31">
        <v>7</v>
      </c>
      <c r="M78" s="31">
        <v>10</v>
      </c>
      <c r="N78" s="31">
        <v>7</v>
      </c>
      <c r="O78" s="31">
        <v>10</v>
      </c>
      <c r="P78" s="31">
        <v>7</v>
      </c>
      <c r="Q78" s="31">
        <v>10</v>
      </c>
      <c r="R78" s="31">
        <v>10</v>
      </c>
    </row>
    <row r="79" spans="1:22" ht="12.75" thickBot="1">
      <c r="A79" s="6"/>
      <c r="B79" s="19" t="s">
        <v>28</v>
      </c>
      <c r="C79" s="24"/>
      <c r="D79" s="25"/>
      <c r="E79" s="32"/>
      <c r="F79" s="33">
        <v>10</v>
      </c>
      <c r="G79" s="34">
        <v>10</v>
      </c>
      <c r="H79" s="34">
        <v>10</v>
      </c>
      <c r="I79" s="34">
        <v>7</v>
      </c>
      <c r="J79" s="34">
        <v>10</v>
      </c>
      <c r="K79" s="34">
        <v>7</v>
      </c>
      <c r="L79" s="34">
        <v>7</v>
      </c>
      <c r="M79" s="34">
        <v>10</v>
      </c>
      <c r="N79" s="34">
        <v>7</v>
      </c>
      <c r="O79" s="34">
        <v>10</v>
      </c>
      <c r="P79" s="34">
        <v>7</v>
      </c>
      <c r="Q79" s="34">
        <v>10</v>
      </c>
      <c r="R79" s="35">
        <v>10</v>
      </c>
    </row>
    <row r="80" spans="1:22" ht="72.75" thickBot="1">
      <c r="A80" s="6" t="s">
        <v>155</v>
      </c>
      <c r="B80" s="11" t="s">
        <v>156</v>
      </c>
      <c r="C80" s="6" t="s">
        <v>157</v>
      </c>
      <c r="D80" s="12" t="s">
        <v>158</v>
      </c>
      <c r="E80" s="6" t="s">
        <v>159</v>
      </c>
      <c r="F80" s="36">
        <f>5/42.1</f>
        <v>0.11876484560570071</v>
      </c>
      <c r="G80" s="36">
        <f>4/15.01</f>
        <v>0.26648900732844771</v>
      </c>
      <c r="H80" s="36">
        <f>12/55.15</f>
        <v>0.21758839528558477</v>
      </c>
      <c r="I80" s="36">
        <f>13/28</f>
        <v>0.4642857142857143</v>
      </c>
      <c r="J80" s="36">
        <f>23/79.11</f>
        <v>0.29073442042725317</v>
      </c>
      <c r="K80" s="36">
        <f>2/21.01</f>
        <v>9.5192765349833411E-2</v>
      </c>
      <c r="L80" s="36">
        <f>3/44.8</f>
        <v>6.6964285714285712E-2</v>
      </c>
      <c r="M80" s="36">
        <f>30/58.45</f>
        <v>0.51325919589392643</v>
      </c>
      <c r="N80" s="36">
        <f>8/16.01</f>
        <v>0.49968769519050588</v>
      </c>
      <c r="O80" s="36">
        <f>1/63.55</f>
        <v>1.5735641227380016E-2</v>
      </c>
      <c r="P80" s="36">
        <f>23/83.02</f>
        <v>0.2770416767044086</v>
      </c>
      <c r="Q80" s="36">
        <f>14/92.1</f>
        <v>0.15200868621064062</v>
      </c>
      <c r="R80" s="36">
        <f>38/73.51</f>
        <v>0.51693647122840425</v>
      </c>
    </row>
    <row r="81" spans="1:18" ht="12.75" thickBot="1">
      <c r="A81" s="6"/>
      <c r="B81" s="19" t="s">
        <v>28</v>
      </c>
      <c r="C81" s="24"/>
      <c r="D81" s="25"/>
      <c r="E81" s="24"/>
      <c r="F81" s="15">
        <v>10</v>
      </c>
      <c r="G81" s="16">
        <v>7</v>
      </c>
      <c r="H81" s="16">
        <v>8</v>
      </c>
      <c r="I81" s="16">
        <v>4</v>
      </c>
      <c r="J81" s="16">
        <v>5</v>
      </c>
      <c r="K81" s="16">
        <v>11</v>
      </c>
      <c r="L81" s="16">
        <v>12</v>
      </c>
      <c r="M81" s="16">
        <v>2</v>
      </c>
      <c r="N81" s="16">
        <v>3</v>
      </c>
      <c r="O81" s="16">
        <v>13</v>
      </c>
      <c r="P81" s="16">
        <v>6</v>
      </c>
      <c r="Q81" s="16">
        <v>9</v>
      </c>
      <c r="R81" s="16">
        <v>1</v>
      </c>
    </row>
    <row r="82" spans="1:18" ht="12.75" thickBot="1">
      <c r="A82" s="6"/>
      <c r="B82" s="19"/>
      <c r="C82" s="24"/>
      <c r="D82" s="25"/>
      <c r="E82" s="24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</row>
    <row r="83" spans="1:18" ht="15" thickBot="1">
      <c r="A83" s="8"/>
      <c r="B83" s="38" t="s">
        <v>160</v>
      </c>
      <c r="C83" s="8"/>
      <c r="D83" s="8"/>
      <c r="E83" s="8"/>
      <c r="F83" s="15">
        <f>F81+F79+F76+F72+F66+F64+F62+F58+F56+F54+F52+F46+F44+F42+F40+F38+F35+F32+F30+F28+F26+F24+F22+F20+F18+F16+F14+F12+F10</f>
        <v>204</v>
      </c>
      <c r="G83" s="15">
        <f t="shared" ref="G83:R83" si="0">G81+G79+G76+G72+G66+G64+G62+G58+G56+G54+G52+G46+G44+G42+G40+G38+G35+G32+G30+G28+G26+G24+G22+G20+G18+G16+G14+G12+G10</f>
        <v>189</v>
      </c>
      <c r="H83" s="15">
        <f t="shared" si="0"/>
        <v>218</v>
      </c>
      <c r="I83" s="15"/>
      <c r="J83" s="15">
        <f t="shared" si="0"/>
        <v>184</v>
      </c>
      <c r="K83" s="15">
        <f t="shared" si="0"/>
        <v>192</v>
      </c>
      <c r="L83" s="15"/>
      <c r="M83" s="15">
        <f t="shared" si="0"/>
        <v>158</v>
      </c>
      <c r="N83" s="15">
        <f t="shared" si="0"/>
        <v>166</v>
      </c>
      <c r="O83" s="15">
        <f t="shared" si="0"/>
        <v>216</v>
      </c>
      <c r="P83" s="15"/>
      <c r="Q83" s="15">
        <f t="shared" si="0"/>
        <v>204</v>
      </c>
      <c r="R83" s="15">
        <f t="shared" si="0"/>
        <v>187</v>
      </c>
    </row>
    <row r="90" spans="1:18" ht="15">
      <c r="A90" s="39"/>
      <c r="B90" s="40"/>
      <c r="C90" s="39"/>
      <c r="D90" s="39"/>
      <c r="E90" s="39"/>
      <c r="F90" s="41"/>
      <c r="G90" s="41"/>
      <c r="H90" s="41"/>
      <c r="I90" s="41"/>
      <c r="J90" s="41"/>
      <c r="K90" s="41"/>
      <c r="L90" s="41"/>
    </row>
    <row r="91" spans="1:18" ht="15">
      <c r="A91" s="39"/>
      <c r="B91" s="42" t="s">
        <v>9</v>
      </c>
      <c r="C91" s="39">
        <f>F83</f>
        <v>204</v>
      </c>
      <c r="D91" s="42" t="s">
        <v>11</v>
      </c>
      <c r="E91" s="39">
        <v>218</v>
      </c>
      <c r="F91" s="43"/>
      <c r="G91" s="44"/>
      <c r="H91" s="44"/>
      <c r="I91" s="45"/>
      <c r="J91" s="41"/>
      <c r="K91" s="41"/>
      <c r="L91" s="41"/>
    </row>
    <row r="92" spans="1:18" ht="15">
      <c r="A92" s="39"/>
      <c r="B92" s="46" t="s">
        <v>10</v>
      </c>
      <c r="C92" s="41">
        <f>G83</f>
        <v>189</v>
      </c>
      <c r="D92" s="46" t="s">
        <v>18</v>
      </c>
      <c r="E92" s="41">
        <v>216</v>
      </c>
      <c r="F92" s="43"/>
      <c r="G92" s="44"/>
      <c r="H92" s="44"/>
      <c r="I92" s="45"/>
      <c r="J92" s="41"/>
      <c r="K92" s="41"/>
      <c r="L92" s="41"/>
    </row>
    <row r="93" spans="1:18" ht="15">
      <c r="A93" s="39"/>
      <c r="B93" s="46" t="s">
        <v>11</v>
      </c>
      <c r="C93" s="41">
        <f>H83</f>
        <v>218</v>
      </c>
      <c r="D93" s="46" t="s">
        <v>9</v>
      </c>
      <c r="E93" s="41">
        <v>204</v>
      </c>
      <c r="F93" s="43"/>
      <c r="G93" s="44"/>
      <c r="H93" s="44"/>
      <c r="I93" s="45"/>
      <c r="J93" s="41"/>
      <c r="K93" s="41"/>
      <c r="L93" s="41"/>
    </row>
    <row r="94" spans="1:18" ht="15">
      <c r="A94" s="39"/>
      <c r="B94" s="46" t="s">
        <v>12</v>
      </c>
      <c r="C94" s="41">
        <f>I83</f>
        <v>0</v>
      </c>
      <c r="D94" s="46" t="s">
        <v>20</v>
      </c>
      <c r="E94" s="41">
        <v>204</v>
      </c>
      <c r="F94" s="43"/>
      <c r="G94" s="44"/>
      <c r="H94" s="44"/>
      <c r="I94" s="45"/>
      <c r="J94" s="41"/>
      <c r="K94" s="41"/>
      <c r="L94" s="41"/>
    </row>
    <row r="95" spans="1:18" ht="15">
      <c r="A95" s="39"/>
      <c r="B95" s="46" t="s">
        <v>13</v>
      </c>
      <c r="C95" s="41">
        <f>J83</f>
        <v>184</v>
      </c>
      <c r="D95" s="46" t="s">
        <v>14</v>
      </c>
      <c r="E95" s="41">
        <v>192</v>
      </c>
      <c r="F95" s="43"/>
      <c r="G95" s="44"/>
      <c r="H95" s="44"/>
      <c r="I95" s="45"/>
      <c r="J95" s="41"/>
      <c r="K95" s="41"/>
      <c r="L95" s="41"/>
    </row>
    <row r="96" spans="1:18" ht="15">
      <c r="A96" s="39"/>
      <c r="B96" s="46" t="s">
        <v>14</v>
      </c>
      <c r="C96" s="41">
        <f>K83</f>
        <v>192</v>
      </c>
      <c r="D96" s="46" t="s">
        <v>10</v>
      </c>
      <c r="E96" s="41">
        <v>189</v>
      </c>
      <c r="F96" s="43"/>
      <c r="G96" s="44"/>
      <c r="H96" s="44"/>
      <c r="I96" s="45"/>
      <c r="J96" s="41"/>
      <c r="K96" s="41"/>
      <c r="L96" s="41"/>
    </row>
    <row r="97" spans="1:12" ht="15">
      <c r="A97" s="39"/>
      <c r="B97" s="46" t="s">
        <v>15</v>
      </c>
      <c r="C97" s="41">
        <f>L83</f>
        <v>0</v>
      </c>
      <c r="D97" s="46" t="s">
        <v>21</v>
      </c>
      <c r="E97" s="41">
        <v>187</v>
      </c>
      <c r="F97" s="43"/>
      <c r="G97" s="44"/>
      <c r="H97" s="44"/>
      <c r="I97" s="45"/>
      <c r="J97" s="41"/>
      <c r="K97" s="41"/>
      <c r="L97" s="41"/>
    </row>
    <row r="98" spans="1:12" ht="15">
      <c r="A98" s="39"/>
      <c r="B98" s="46" t="s">
        <v>16</v>
      </c>
      <c r="C98" s="41">
        <f>M83</f>
        <v>158</v>
      </c>
      <c r="D98" s="46" t="s">
        <v>13</v>
      </c>
      <c r="E98" s="41">
        <v>184</v>
      </c>
      <c r="F98" s="43"/>
      <c r="G98" s="44"/>
      <c r="H98" s="44"/>
      <c r="I98" s="45"/>
      <c r="J98" s="41"/>
      <c r="K98" s="41"/>
      <c r="L98" s="41"/>
    </row>
    <row r="99" spans="1:12" ht="15">
      <c r="A99" s="39"/>
      <c r="B99" s="46" t="s">
        <v>17</v>
      </c>
      <c r="C99" s="41">
        <f>N83</f>
        <v>166</v>
      </c>
      <c r="D99" s="46" t="s">
        <v>17</v>
      </c>
      <c r="E99" s="41">
        <v>166</v>
      </c>
      <c r="F99" s="43"/>
      <c r="G99" s="44"/>
      <c r="H99" s="44"/>
      <c r="I99" s="45"/>
      <c r="J99" s="41"/>
      <c r="K99" s="41"/>
      <c r="L99" s="41"/>
    </row>
    <row r="100" spans="1:12" ht="15">
      <c r="A100" s="39"/>
      <c r="B100" s="46" t="s">
        <v>18</v>
      </c>
      <c r="C100" s="41">
        <f>O83</f>
        <v>216</v>
      </c>
      <c r="D100" s="46" t="s">
        <v>16</v>
      </c>
      <c r="E100" s="41">
        <v>158</v>
      </c>
      <c r="F100" s="43"/>
      <c r="G100" s="44"/>
      <c r="H100" s="44"/>
      <c r="I100" s="45"/>
      <c r="J100" s="41"/>
      <c r="K100" s="41"/>
      <c r="L100" s="41"/>
    </row>
    <row r="101" spans="1:12" ht="15">
      <c r="A101" s="39"/>
      <c r="B101" s="46" t="s">
        <v>19</v>
      </c>
      <c r="C101" s="41">
        <f>P83</f>
        <v>0</v>
      </c>
      <c r="D101" s="46" t="s">
        <v>12</v>
      </c>
      <c r="E101" s="41">
        <v>0</v>
      </c>
      <c r="F101" s="43"/>
      <c r="G101" s="44"/>
      <c r="H101" s="44"/>
      <c r="I101" s="45"/>
      <c r="J101" s="41"/>
      <c r="K101" s="41"/>
      <c r="L101" s="41"/>
    </row>
    <row r="102" spans="1:12" ht="15">
      <c r="A102" s="39"/>
      <c r="B102" s="46" t="s">
        <v>20</v>
      </c>
      <c r="C102" s="41">
        <f>Q83</f>
        <v>204</v>
      </c>
      <c r="D102" s="46" t="s">
        <v>15</v>
      </c>
      <c r="E102" s="41">
        <v>0</v>
      </c>
      <c r="F102" s="43"/>
      <c r="G102" s="44"/>
      <c r="H102" s="44"/>
      <c r="I102" s="45"/>
      <c r="J102" s="41"/>
      <c r="K102" s="41"/>
      <c r="L102" s="41"/>
    </row>
    <row r="103" spans="1:12" ht="15">
      <c r="A103" s="39"/>
      <c r="B103" s="46" t="s">
        <v>21</v>
      </c>
      <c r="C103" s="41">
        <f>R83</f>
        <v>187</v>
      </c>
      <c r="D103" s="46" t="s">
        <v>19</v>
      </c>
      <c r="E103" s="41">
        <v>0</v>
      </c>
      <c r="F103" s="43"/>
      <c r="G103" s="44"/>
      <c r="H103" s="44"/>
      <c r="I103" s="45"/>
      <c r="J103" s="41"/>
      <c r="K103" s="41"/>
      <c r="L103" s="41"/>
    </row>
    <row r="104" spans="1:12" ht="15">
      <c r="A104" s="39"/>
      <c r="B104" s="40"/>
      <c r="C104" s="39"/>
      <c r="D104" s="39"/>
      <c r="E104" s="39"/>
      <c r="F104" s="41"/>
      <c r="G104" s="41"/>
      <c r="H104" s="41"/>
      <c r="I104" s="41"/>
      <c r="J104" s="41"/>
      <c r="K104" s="41"/>
      <c r="L104" s="41"/>
    </row>
    <row r="105" spans="1:12" ht="15">
      <c r="A105" s="39"/>
      <c r="B105" s="40"/>
      <c r="C105" s="39"/>
      <c r="D105" s="39"/>
      <c r="E105" s="39"/>
      <c r="F105" s="41"/>
      <c r="G105" s="41"/>
      <c r="H105" s="41"/>
      <c r="I105" s="41"/>
      <c r="J105" s="41"/>
      <c r="K105" s="41"/>
      <c r="L105" s="41"/>
    </row>
  </sheetData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2014</vt:lpstr>
      <vt:lpstr>Лист1</vt:lpstr>
      <vt:lpstr>Лист2</vt:lpstr>
      <vt:lpstr>Лист3</vt:lpstr>
      <vt:lpstr>'2014'!Область_печати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2016-05-14T15:44:33Z</dcterms:modified>
</cp:coreProperties>
</file>